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20" windowWidth="19320" windowHeight="9495" activeTab="1"/>
  </bookViews>
  <sheets>
    <sheet name="Current Version" sheetId="1" r:id="rId1"/>
    <sheet name="Sheet3" sheetId="3" r:id="rId2"/>
  </sheets>
  <definedNames>
    <definedName name="_xlnm.Print_Area" localSheetId="0">'Current Version'!$A$1:$M$34</definedName>
  </definedNames>
  <calcPr calcId="145621"/>
</workbook>
</file>

<file path=xl/calcChain.xml><?xml version="1.0" encoding="utf-8"?>
<calcChain xmlns="http://schemas.openxmlformats.org/spreadsheetml/2006/main">
  <c r="L30" i="3" l="1"/>
  <c r="L29" i="3"/>
  <c r="L28" i="3"/>
  <c r="F23" i="3" l="1"/>
  <c r="E25" i="3"/>
  <c r="E24" i="3"/>
  <c r="E23" i="3"/>
  <c r="E22" i="3"/>
  <c r="E21" i="3"/>
  <c r="E20" i="3"/>
  <c r="E19" i="3"/>
  <c r="E18" i="3"/>
  <c r="E17" i="3"/>
  <c r="E16" i="3"/>
  <c r="E15" i="3"/>
  <c r="E14" i="3"/>
  <c r="E13" i="3"/>
  <c r="J27" i="3"/>
  <c r="J26" i="3"/>
  <c r="J25" i="3"/>
  <c r="J24" i="3"/>
  <c r="J22" i="3"/>
  <c r="J21" i="3"/>
  <c r="J20" i="3"/>
  <c r="J11" i="3"/>
  <c r="J10" i="3"/>
  <c r="J9" i="3"/>
  <c r="J8" i="3"/>
  <c r="J7" i="3"/>
  <c r="J6" i="3"/>
  <c r="J5" i="3"/>
  <c r="J4" i="3"/>
  <c r="E11" i="3"/>
  <c r="E10" i="3"/>
  <c r="E9" i="3"/>
  <c r="E8" i="3"/>
  <c r="E7" i="3"/>
  <c r="E6" i="3"/>
  <c r="E5" i="3"/>
  <c r="E4" i="3"/>
  <c r="I27" i="3"/>
  <c r="I26" i="3"/>
  <c r="I25" i="3"/>
  <c r="I24" i="3"/>
  <c r="I22" i="3"/>
  <c r="I21" i="3"/>
  <c r="I20" i="3"/>
  <c r="I19" i="3"/>
  <c r="I18" i="3"/>
  <c r="K18" i="3" s="1"/>
  <c r="I17" i="3"/>
  <c r="K17" i="3" s="1"/>
  <c r="I16" i="3"/>
  <c r="K16" i="3" s="1"/>
  <c r="I15" i="3"/>
  <c r="K15" i="3" s="1"/>
  <c r="I14" i="3"/>
  <c r="I13" i="3"/>
  <c r="I11" i="3"/>
  <c r="I10" i="3"/>
  <c r="I9" i="3"/>
  <c r="I8" i="3"/>
  <c r="I7" i="3"/>
  <c r="I6" i="3"/>
  <c r="I5" i="3"/>
  <c r="I4" i="3"/>
  <c r="D27" i="3"/>
  <c r="D33" i="3" s="1"/>
  <c r="M26" i="1"/>
  <c r="M24" i="1"/>
  <c r="C25" i="1"/>
  <c r="M25" i="1" s="1"/>
  <c r="M23" i="1"/>
  <c r="M22" i="1"/>
  <c r="M21" i="1"/>
  <c r="M20" i="1"/>
  <c r="M19" i="1"/>
  <c r="M18" i="1"/>
  <c r="M17" i="1"/>
  <c r="M16" i="1"/>
  <c r="M15" i="1"/>
  <c r="M14" i="1"/>
  <c r="M13" i="1"/>
  <c r="M12" i="1"/>
  <c r="M11" i="1"/>
  <c r="L29" i="1"/>
  <c r="L23" i="1"/>
  <c r="L22" i="1"/>
  <c r="L21" i="1"/>
  <c r="L20" i="1"/>
  <c r="L19" i="1"/>
  <c r="L18" i="1"/>
  <c r="L17" i="1"/>
  <c r="L16" i="1"/>
  <c r="L15" i="1"/>
  <c r="L14" i="1"/>
  <c r="L13" i="1"/>
  <c r="L12" i="1"/>
  <c r="L11" i="1"/>
  <c r="K22" i="1"/>
  <c r="K21" i="1"/>
  <c r="K20" i="1"/>
  <c r="K19" i="1"/>
  <c r="K18" i="1"/>
  <c r="K17" i="1"/>
  <c r="K16" i="1"/>
  <c r="K15" i="1"/>
  <c r="K14" i="1"/>
  <c r="K13" i="1"/>
  <c r="K12" i="1"/>
  <c r="K11" i="1"/>
  <c r="K29" i="1"/>
  <c r="J29" i="1"/>
  <c r="J20" i="1"/>
  <c r="J19" i="1"/>
  <c r="J18" i="1"/>
  <c r="J17" i="1"/>
  <c r="J16" i="1"/>
  <c r="J15" i="1"/>
  <c r="J14" i="1"/>
  <c r="J13" i="1"/>
  <c r="J12" i="1"/>
  <c r="J11" i="1"/>
  <c r="I29" i="1"/>
  <c r="I20" i="1"/>
  <c r="I19" i="1"/>
  <c r="I18" i="1"/>
  <c r="I17" i="1"/>
  <c r="I16" i="1"/>
  <c r="I15" i="1"/>
  <c r="I14" i="1"/>
  <c r="I13" i="1"/>
  <c r="I12" i="1"/>
  <c r="I11" i="1"/>
  <c r="H20" i="1"/>
  <c r="H19" i="1"/>
  <c r="H18" i="1"/>
  <c r="H29" i="1"/>
  <c r="H17" i="1"/>
  <c r="H16" i="1"/>
  <c r="H15" i="1"/>
  <c r="H14" i="1"/>
  <c r="H13" i="1"/>
  <c r="H12" i="1"/>
  <c r="H11" i="1"/>
  <c r="G29" i="1"/>
  <c r="G20" i="1"/>
  <c r="G19" i="1"/>
  <c r="G18" i="1"/>
  <c r="G17" i="1"/>
  <c r="G16" i="1"/>
  <c r="G15" i="1"/>
  <c r="G14" i="1"/>
  <c r="G13" i="1"/>
  <c r="G12" i="1"/>
  <c r="G11" i="1"/>
  <c r="F17" i="1"/>
  <c r="F16" i="1"/>
  <c r="F15" i="1"/>
  <c r="F14" i="1"/>
  <c r="F13" i="1"/>
  <c r="F12" i="1"/>
  <c r="F11" i="1"/>
  <c r="E17" i="1"/>
  <c r="E16" i="1"/>
  <c r="E15" i="1"/>
  <c r="E14" i="1"/>
  <c r="E13" i="1"/>
  <c r="E12" i="1"/>
  <c r="E11" i="1"/>
  <c r="F29" i="1"/>
  <c r="E29" i="1"/>
  <c r="D15" i="1"/>
  <c r="D14" i="1"/>
  <c r="D13" i="1"/>
  <c r="D12" i="1"/>
  <c r="D11" i="1"/>
  <c r="D10" i="1"/>
  <c r="E10" i="1" s="1"/>
  <c r="F10" i="1" s="1"/>
  <c r="G10" i="1" s="1"/>
  <c r="H10" i="1" s="1"/>
  <c r="I10" i="1" s="1"/>
  <c r="J10" i="1" s="1"/>
  <c r="K10" i="1" s="1"/>
  <c r="L10" i="1" s="1"/>
  <c r="M10" i="1" s="1"/>
  <c r="D9" i="1"/>
  <c r="E9" i="1" s="1"/>
  <c r="F9" i="1" s="1"/>
  <c r="G9" i="1" s="1"/>
  <c r="H9" i="1" s="1"/>
  <c r="I9" i="1" s="1"/>
  <c r="J9" i="1" s="1"/>
  <c r="K9" i="1" s="1"/>
  <c r="L9" i="1" s="1"/>
  <c r="M9" i="1" s="1"/>
  <c r="D8" i="1"/>
  <c r="E8" i="1" s="1"/>
  <c r="F8" i="1" s="1"/>
  <c r="G8" i="1" s="1"/>
  <c r="H8" i="1" s="1"/>
  <c r="I8" i="1" s="1"/>
  <c r="J8" i="1" s="1"/>
  <c r="K8" i="1" s="1"/>
  <c r="L8" i="1" s="1"/>
  <c r="M8" i="1" s="1"/>
  <c r="D7" i="1"/>
  <c r="E7" i="1" s="1"/>
  <c r="F7" i="1" s="1"/>
  <c r="G7" i="1" s="1"/>
  <c r="H7" i="1" s="1"/>
  <c r="I7" i="1" s="1"/>
  <c r="J7" i="1" s="1"/>
  <c r="K7" i="1" s="1"/>
  <c r="L7" i="1" s="1"/>
  <c r="M7" i="1" s="1"/>
  <c r="D6" i="1"/>
  <c r="E6" i="1" s="1"/>
  <c r="F6" i="1" s="1"/>
  <c r="G6" i="1" s="1"/>
  <c r="H6" i="1" s="1"/>
  <c r="I6" i="1" s="1"/>
  <c r="J6" i="1" s="1"/>
  <c r="K6" i="1" s="1"/>
  <c r="L6" i="1" s="1"/>
  <c r="M6" i="1" s="1"/>
  <c r="D5" i="1"/>
  <c r="E5" i="1" s="1"/>
  <c r="F5" i="1" s="1"/>
  <c r="G5" i="1" s="1"/>
  <c r="H5" i="1" s="1"/>
  <c r="I5" i="1" s="1"/>
  <c r="J5" i="1" s="1"/>
  <c r="K5" i="1" s="1"/>
  <c r="L5" i="1" s="1"/>
  <c r="M5" i="1" s="1"/>
  <c r="D4" i="1"/>
  <c r="E4" i="1" s="1"/>
  <c r="F4" i="1" s="1"/>
  <c r="G4" i="1" s="1"/>
  <c r="K6" i="3" l="1"/>
  <c r="L6" i="3"/>
  <c r="K10" i="3"/>
  <c r="L10" i="3"/>
  <c r="L24" i="3"/>
  <c r="K24" i="3"/>
  <c r="J23" i="3"/>
  <c r="F33" i="3"/>
  <c r="E33" i="3"/>
  <c r="J33" i="3"/>
  <c r="K5" i="3"/>
  <c r="L5" i="3"/>
  <c r="K9" i="3"/>
  <c r="L9" i="3"/>
  <c r="L22" i="3"/>
  <c r="K22" i="3"/>
  <c r="K27" i="3"/>
  <c r="L27" i="3"/>
  <c r="K4" i="3"/>
  <c r="L4" i="3"/>
  <c r="K8" i="3"/>
  <c r="L8" i="3"/>
  <c r="K26" i="3"/>
  <c r="L26" i="3"/>
  <c r="K7" i="3"/>
  <c r="L7" i="3"/>
  <c r="K11" i="3"/>
  <c r="L11" i="3"/>
  <c r="L20" i="3"/>
  <c r="K20" i="3"/>
  <c r="L25" i="3"/>
  <c r="K25" i="3"/>
  <c r="I23" i="3"/>
  <c r="I33" i="3" s="1"/>
  <c r="M29" i="1"/>
  <c r="H4" i="1"/>
  <c r="I4" i="1" s="1"/>
  <c r="G30" i="1"/>
  <c r="G31" i="1" s="1"/>
  <c r="H32" i="1" s="1"/>
  <c r="F30" i="1"/>
  <c r="F31" i="1" s="1"/>
  <c r="D29" i="1"/>
  <c r="E30" i="1"/>
  <c r="E31" i="1" s="1"/>
  <c r="F32" i="1" s="1"/>
  <c r="L23" i="3" l="1"/>
  <c r="L33" i="3" s="1"/>
  <c r="K23" i="3"/>
  <c r="K33" i="3" s="1"/>
  <c r="H30" i="1"/>
  <c r="H31" i="1" s="1"/>
  <c r="I32" i="1" s="1"/>
  <c r="F33" i="1"/>
  <c r="G32" i="1"/>
  <c r="G33" i="1" s="1"/>
  <c r="J4" i="1"/>
  <c r="I30" i="1"/>
  <c r="I31" i="1" s="1"/>
  <c r="H33" i="1" l="1"/>
  <c r="K4" i="1"/>
  <c r="J30" i="1"/>
  <c r="J31" i="1" s="1"/>
  <c r="I33" i="1"/>
  <c r="J32" i="1"/>
  <c r="L4" i="1" l="1"/>
  <c r="K30" i="1"/>
  <c r="K31" i="1" s="1"/>
  <c r="J33" i="1"/>
  <c r="K32" i="1"/>
  <c r="M4" i="1" l="1"/>
  <c r="M30" i="1" s="1"/>
  <c r="M31" i="1" s="1"/>
  <c r="L30" i="1"/>
  <c r="L31" i="1" s="1"/>
  <c r="K33" i="1"/>
  <c r="L32" i="1"/>
  <c r="L33" i="1" l="1"/>
  <c r="M32" i="1"/>
  <c r="M33" i="1" s="1"/>
</calcChain>
</file>

<file path=xl/comments1.xml><?xml version="1.0" encoding="utf-8"?>
<comments xmlns="http://schemas.openxmlformats.org/spreadsheetml/2006/main">
  <authors>
    <author>home</author>
  </authors>
  <commentList>
    <comment ref="C11" authorId="0">
      <text>
        <r>
          <rPr>
            <b/>
            <sz val="9"/>
            <color indexed="81"/>
            <rFont val="Tahoma"/>
            <family val="2"/>
          </rPr>
          <t>Insured Value at 1/4/2002.</t>
        </r>
      </text>
    </comment>
    <comment ref="C12" authorId="0">
      <text>
        <r>
          <rPr>
            <b/>
            <sz val="9"/>
            <color indexed="81"/>
            <rFont val="Tahoma"/>
            <family val="2"/>
          </rPr>
          <t>Insured Value at 1/4/2002.</t>
        </r>
      </text>
    </comment>
    <comment ref="C13" authorId="0">
      <text>
        <r>
          <rPr>
            <b/>
            <sz val="9"/>
            <color indexed="81"/>
            <rFont val="Tahoma"/>
            <family val="2"/>
          </rPr>
          <t>Insured Value at 1/4/2002.</t>
        </r>
      </text>
    </comment>
    <comment ref="C14" authorId="0">
      <text>
        <r>
          <rPr>
            <b/>
            <sz val="9"/>
            <color indexed="81"/>
            <rFont val="Tahoma"/>
            <family val="2"/>
          </rPr>
          <t>Insured Value at 1/4/2002.</t>
        </r>
      </text>
    </comment>
    <comment ref="C15" authorId="0">
      <text>
        <r>
          <rPr>
            <b/>
            <sz val="9"/>
            <color indexed="81"/>
            <rFont val="Tahoma"/>
            <family val="2"/>
          </rPr>
          <t>Insured Value at 1/4/2002.</t>
        </r>
      </text>
    </comment>
  </commentList>
</comments>
</file>

<file path=xl/comments2.xml><?xml version="1.0" encoding="utf-8"?>
<comments xmlns="http://schemas.openxmlformats.org/spreadsheetml/2006/main">
  <authors>
    <author>home</author>
  </authors>
  <commentList>
    <comment ref="D13" authorId="0">
      <text>
        <r>
          <rPr>
            <b/>
            <sz val="9"/>
            <color indexed="81"/>
            <rFont val="Tahoma"/>
            <family val="2"/>
          </rPr>
          <t>Insured Value at 1/4/2002.</t>
        </r>
      </text>
    </comment>
    <comment ref="D14" authorId="0">
      <text>
        <r>
          <rPr>
            <b/>
            <sz val="9"/>
            <color indexed="81"/>
            <rFont val="Tahoma"/>
            <family val="2"/>
          </rPr>
          <t>Insured Value at 1/4/2002.</t>
        </r>
      </text>
    </comment>
    <comment ref="D15" authorId="0">
      <text>
        <r>
          <rPr>
            <b/>
            <sz val="9"/>
            <color indexed="81"/>
            <rFont val="Tahoma"/>
            <family val="2"/>
          </rPr>
          <t>Insured Value at 1/4/2002.</t>
        </r>
      </text>
    </comment>
    <comment ref="D16" authorId="0">
      <text>
        <r>
          <rPr>
            <b/>
            <sz val="9"/>
            <color indexed="81"/>
            <rFont val="Tahoma"/>
            <family val="2"/>
          </rPr>
          <t>Insured Value at 1/4/2002.</t>
        </r>
      </text>
    </comment>
    <comment ref="D17" authorId="0">
      <text>
        <r>
          <rPr>
            <b/>
            <sz val="9"/>
            <color indexed="81"/>
            <rFont val="Tahoma"/>
            <family val="2"/>
          </rPr>
          <t>Insured Value at 1/4/2002.</t>
        </r>
      </text>
    </comment>
  </commentList>
</comments>
</file>

<file path=xl/sharedStrings.xml><?xml version="1.0" encoding="utf-8"?>
<sst xmlns="http://schemas.openxmlformats.org/spreadsheetml/2006/main" count="95" uniqueCount="62">
  <si>
    <t>Description</t>
  </si>
  <si>
    <t>Date Acquired</t>
  </si>
  <si>
    <t>Recreation Field</t>
  </si>
  <si>
    <t>Row Park Cemetery and Paddock</t>
  </si>
  <si>
    <t>Allotments</t>
  </si>
  <si>
    <t>Turbetts Green</t>
  </si>
  <si>
    <t>Dyetts Field</t>
  </si>
  <si>
    <t>Library Walk</t>
  </si>
  <si>
    <t>War Memorial Green</t>
  </si>
  <si>
    <t>Fencing (Play Area)</t>
  </si>
  <si>
    <t>Street Furniture, lamp posts, etc.</t>
  </si>
  <si>
    <t>Office Equipment, Furniture</t>
  </si>
  <si>
    <t>Chairman's Badge</t>
  </si>
  <si>
    <t>Skateboard Park</t>
  </si>
  <si>
    <t>Play Area</t>
  </si>
  <si>
    <t>Path - Recreation Ground</t>
  </si>
  <si>
    <t>Skateboard Park Improvements</t>
  </si>
  <si>
    <t>MUGA</t>
  </si>
  <si>
    <t>Youth Club Building</t>
  </si>
  <si>
    <t>Foxhills Play Area</t>
  </si>
  <si>
    <t>Play Equipment</t>
  </si>
  <si>
    <t>Foxhills Open Space</t>
  </si>
  <si>
    <t>Total Assets at cost</t>
  </si>
  <si>
    <t>Total assets depreciated</t>
  </si>
  <si>
    <t>Accumulated Depreciation charge</t>
  </si>
  <si>
    <t>Less prior year accumulated depreciation</t>
  </si>
  <si>
    <t>Annual depreciation</t>
  </si>
  <si>
    <t>Lytchett Matravers Parish Council - Fixed Asset Register to 31/3/2011</t>
  </si>
  <si>
    <t>31/3/2011
value</t>
  </si>
  <si>
    <t>31/3/2010
value</t>
  </si>
  <si>
    <t>31/3/2009
value</t>
  </si>
  <si>
    <t>31/3/2008
value</t>
  </si>
  <si>
    <t>31/3/2007
value</t>
  </si>
  <si>
    <t>31/3/2006
value</t>
  </si>
  <si>
    <t>31/3/2005
value</t>
  </si>
  <si>
    <t>31/3/2004
value</t>
  </si>
  <si>
    <t>31/3/2003
value</t>
  </si>
  <si>
    <t>31/3/2002
value</t>
  </si>
  <si>
    <t>Non-depreciating Assets</t>
  </si>
  <si>
    <t>Depreciating Assets</t>
  </si>
  <si>
    <t>PC/printer</t>
  </si>
  <si>
    <t>replaced in 2010</t>
  </si>
  <si>
    <t>Asset Value</t>
  </si>
  <si>
    <t>Grant Value included in restated value</t>
  </si>
  <si>
    <t xml:space="preserve"> </t>
  </si>
  <si>
    <t>Lytchett Matravers Parish Council - Fixed Asset Register to 31/3/2013</t>
  </si>
  <si>
    <t>2012 Notes:</t>
  </si>
  <si>
    <t>2013 Notes:</t>
  </si>
  <si>
    <t>Rocket Park Play equipment</t>
  </si>
  <si>
    <t>Rocket park benches</t>
  </si>
  <si>
    <t>replaced in 2012</t>
  </si>
  <si>
    <t>Replacement Notes</t>
  </si>
  <si>
    <t>Restated Asset Value
31/3/2011</t>
  </si>
  <si>
    <t>Asset Value
31/3/2012</t>
  </si>
  <si>
    <t>Asset Value
31/3/2011</t>
  </si>
  <si>
    <t>Depreciated Value
31/3/2011</t>
  </si>
  <si>
    <t>Depreciated Value
31/3/2012</t>
  </si>
  <si>
    <t>Asset Value
31/3/2013</t>
  </si>
  <si>
    <t>Depreciated Value
31/3/2013</t>
  </si>
  <si>
    <t>Rocket Park - new play equipment and benches added. Written off Fencing Play Area 2001, Play Equipment 2001, Play Area 2002, Play Equipment 2004</t>
  </si>
  <si>
    <t>For Statutory Annual Return, all assets are at original costs unless replaced or disposed of. For PC internal accounts, real estate is shown at original cost, all other items depreciate by 10% p.a.</t>
  </si>
  <si>
    <t>2002 and 2004 Skateboard equipment disposed of by full skateboard replacement in 2010. MUGA included at full asset cost in asset register.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</si>
</sst>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style="thick">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thin">
        <color auto="1"/>
      </right>
      <top style="thick">
        <color auto="1"/>
      </top>
      <bottom style="medium">
        <color auto="1"/>
      </bottom>
      <diagonal/>
    </border>
    <border>
      <left style="thin">
        <color auto="1"/>
      </left>
      <right style="thin">
        <color auto="1"/>
      </right>
      <top style="medium">
        <color auto="1"/>
      </top>
      <bottom style="medium">
        <color auto="1"/>
      </bottom>
      <diagonal/>
    </border>
  </borders>
  <cellStyleXfs count="1">
    <xf numFmtId="0" fontId="0" fillId="0" borderId="0"/>
  </cellStyleXfs>
  <cellXfs count="53">
    <xf numFmtId="0" fontId="0" fillId="0" borderId="0" xfId="0"/>
    <xf numFmtId="0" fontId="0" fillId="0" borderId="0" xfId="0" applyAlignment="1">
      <alignment horizontal="center"/>
    </xf>
    <xf numFmtId="0" fontId="0" fillId="0" borderId="1" xfId="0" applyBorder="1" applyAlignment="1">
      <alignmen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3" fontId="0" fillId="0" borderId="0" xfId="0" applyNumberFormat="1" applyBorder="1" applyAlignment="1">
      <alignment vertical="center"/>
    </xf>
    <xf numFmtId="3" fontId="0" fillId="0" borderId="8" xfId="0" applyNumberFormat="1" applyBorder="1" applyAlignment="1">
      <alignment vertical="center"/>
    </xf>
    <xf numFmtId="3" fontId="0" fillId="0" borderId="5" xfId="0" applyNumberFormat="1" applyBorder="1" applyAlignment="1">
      <alignment vertical="center"/>
    </xf>
    <xf numFmtId="3" fontId="0" fillId="0" borderId="6" xfId="0" applyNumberFormat="1" applyBorder="1" applyAlignment="1">
      <alignment vertical="center"/>
    </xf>
    <xf numFmtId="0" fontId="0" fillId="0" borderId="9" xfId="0" applyBorder="1" applyAlignment="1">
      <alignment vertical="center"/>
    </xf>
    <xf numFmtId="0" fontId="0" fillId="0" borderId="10" xfId="0" applyBorder="1" applyAlignment="1">
      <alignment horizontal="center" vertical="center"/>
    </xf>
    <xf numFmtId="3" fontId="0" fillId="0" borderId="10" xfId="0" applyNumberFormat="1" applyBorder="1" applyAlignment="1">
      <alignment vertical="center"/>
    </xf>
    <xf numFmtId="3" fontId="0" fillId="0" borderId="11" xfId="0" applyNumberForma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3" fontId="0" fillId="2" borderId="16" xfId="0" applyNumberFormat="1" applyFill="1" applyBorder="1" applyAlignment="1">
      <alignment vertical="center"/>
    </xf>
    <xf numFmtId="3" fontId="0" fillId="2" borderId="17" xfId="0" applyNumberFormat="1" applyFill="1" applyBorder="1" applyAlignment="1">
      <alignment vertical="center"/>
    </xf>
    <xf numFmtId="0" fontId="0" fillId="0" borderId="18" xfId="0" applyBorder="1" applyAlignment="1">
      <alignment horizontal="center" vertical="center" wrapText="1"/>
    </xf>
    <xf numFmtId="0" fontId="0" fillId="0" borderId="18" xfId="0" applyBorder="1" applyAlignment="1">
      <alignment horizontal="right" vertical="center" wrapText="1"/>
    </xf>
    <xf numFmtId="0" fontId="0" fillId="0" borderId="19"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3" fontId="0" fillId="0" borderId="20" xfId="0" applyNumberFormat="1" applyBorder="1" applyAlignment="1">
      <alignment vertical="center"/>
    </xf>
    <xf numFmtId="0" fontId="0" fillId="0" borderId="21" xfId="0" applyBorder="1" applyAlignment="1">
      <alignment horizontal="center" vertical="center"/>
    </xf>
    <xf numFmtId="3" fontId="0" fillId="0" borderId="21" xfId="0" applyNumberFormat="1" applyBorder="1" applyAlignment="1">
      <alignmen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2" xfId="0" applyFill="1" applyBorder="1" applyAlignment="1">
      <alignment vertical="center"/>
    </xf>
    <xf numFmtId="3" fontId="0" fillId="2" borderId="23" xfId="0" applyNumberFormat="1" applyFill="1" applyBorder="1" applyAlignment="1">
      <alignment vertical="center"/>
    </xf>
    <xf numFmtId="3" fontId="0" fillId="0" borderId="20" xfId="0" applyNumberFormat="1" applyBorder="1" applyAlignment="1">
      <alignment horizontal="right" vertical="center"/>
    </xf>
    <xf numFmtId="0" fontId="0" fillId="0" borderId="0" xfId="0" applyAlignment="1">
      <alignment horizontal="left" vertical="center"/>
    </xf>
    <xf numFmtId="0" fontId="0" fillId="0" borderId="2" xfId="0" applyBorder="1" applyAlignment="1">
      <alignment vertical="center" wrapText="1"/>
    </xf>
    <xf numFmtId="0" fontId="0" fillId="0" borderId="0" xfId="0" applyBorder="1" applyAlignment="1">
      <alignment vertical="center"/>
    </xf>
    <xf numFmtId="0" fontId="0" fillId="2" borderId="16" xfId="0" applyFill="1" applyBorder="1" applyAlignment="1">
      <alignment vertical="center"/>
    </xf>
    <xf numFmtId="0" fontId="0" fillId="0" borderId="10" xfId="0" applyBorder="1" applyAlignment="1">
      <alignment vertical="center"/>
    </xf>
    <xf numFmtId="0" fontId="1"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
  <sheetViews>
    <sheetView zoomScale="90" zoomScaleNormal="90" workbookViewId="0">
      <selection activeCell="C2" sqref="C2"/>
    </sheetView>
  </sheetViews>
  <sheetFormatPr defaultRowHeight="15" x14ac:dyDescent="0.25"/>
  <cols>
    <col min="1" max="1" width="37.85546875" customWidth="1"/>
    <col min="2" max="2" width="9.140625" style="1"/>
    <col min="4" max="13" width="10.7109375" customWidth="1"/>
  </cols>
  <sheetData>
    <row r="1" spans="1:13" ht="24.75" customHeight="1" thickTop="1" thickBot="1" x14ac:dyDescent="0.3">
      <c r="A1" s="45" t="s">
        <v>27</v>
      </c>
      <c r="B1" s="46"/>
      <c r="C1" s="46"/>
      <c r="D1" s="46"/>
      <c r="E1" s="46"/>
      <c r="F1" s="46"/>
      <c r="G1" s="46"/>
      <c r="H1" s="46"/>
      <c r="I1" s="46"/>
      <c r="J1" s="46"/>
      <c r="K1" s="46"/>
      <c r="L1" s="46"/>
      <c r="M1" s="47"/>
    </row>
    <row r="2" spans="1:13" ht="31.5" thickTop="1" thickBot="1" x14ac:dyDescent="0.3">
      <c r="A2" s="2" t="s">
        <v>0</v>
      </c>
      <c r="B2" s="27" t="s">
        <v>1</v>
      </c>
      <c r="C2" s="28" t="s">
        <v>42</v>
      </c>
      <c r="D2" s="3" t="s">
        <v>37</v>
      </c>
      <c r="E2" s="3" t="s">
        <v>36</v>
      </c>
      <c r="F2" s="3" t="s">
        <v>35</v>
      </c>
      <c r="G2" s="3" t="s">
        <v>34</v>
      </c>
      <c r="H2" s="3" t="s">
        <v>33</v>
      </c>
      <c r="I2" s="3" t="s">
        <v>32</v>
      </c>
      <c r="J2" s="3" t="s">
        <v>31</v>
      </c>
      <c r="K2" s="3" t="s">
        <v>30</v>
      </c>
      <c r="L2" s="3" t="s">
        <v>29</v>
      </c>
      <c r="M2" s="4" t="s">
        <v>28</v>
      </c>
    </row>
    <row r="3" spans="1:13" ht="15.75" thickTop="1" x14ac:dyDescent="0.25">
      <c r="A3" s="5"/>
      <c r="B3" s="29"/>
      <c r="C3" s="30"/>
      <c r="D3" s="6"/>
      <c r="E3" s="6"/>
      <c r="F3" s="6"/>
      <c r="G3" s="6"/>
      <c r="H3" s="6"/>
      <c r="I3" s="6"/>
      <c r="J3" s="6"/>
      <c r="K3" s="6"/>
      <c r="L3" s="6"/>
      <c r="M3" s="8"/>
    </row>
    <row r="4" spans="1:13" x14ac:dyDescent="0.25">
      <c r="A4" s="9" t="s">
        <v>2</v>
      </c>
      <c r="B4" s="31">
        <v>1964</v>
      </c>
      <c r="C4" s="32">
        <v>2188</v>
      </c>
      <c r="D4" s="11">
        <f>C4</f>
        <v>2188</v>
      </c>
      <c r="E4" s="11">
        <f>D4</f>
        <v>2188</v>
      </c>
      <c r="F4" s="11">
        <f t="shared" ref="F4:M4" si="0">E4</f>
        <v>2188</v>
      </c>
      <c r="G4" s="11">
        <f t="shared" si="0"/>
        <v>2188</v>
      </c>
      <c r="H4" s="11">
        <f t="shared" si="0"/>
        <v>2188</v>
      </c>
      <c r="I4" s="11">
        <f t="shared" si="0"/>
        <v>2188</v>
      </c>
      <c r="J4" s="11">
        <f t="shared" si="0"/>
        <v>2188</v>
      </c>
      <c r="K4" s="11">
        <f t="shared" si="0"/>
        <v>2188</v>
      </c>
      <c r="L4" s="11">
        <f t="shared" si="0"/>
        <v>2188</v>
      </c>
      <c r="M4" s="12">
        <f t="shared" si="0"/>
        <v>2188</v>
      </c>
    </row>
    <row r="5" spans="1:13" x14ac:dyDescent="0.25">
      <c r="A5" s="9" t="s">
        <v>3</v>
      </c>
      <c r="B5" s="31">
        <v>1987</v>
      </c>
      <c r="C5" s="32">
        <v>8600</v>
      </c>
      <c r="D5" s="11">
        <f t="shared" ref="D5:E15" si="1">C5</f>
        <v>8600</v>
      </c>
      <c r="E5" s="11">
        <f t="shared" si="1"/>
        <v>8600</v>
      </c>
      <c r="F5" s="11">
        <f t="shared" ref="F5:M5" si="2">E5</f>
        <v>8600</v>
      </c>
      <c r="G5" s="11">
        <f t="shared" si="2"/>
        <v>8600</v>
      </c>
      <c r="H5" s="11">
        <f t="shared" si="2"/>
        <v>8600</v>
      </c>
      <c r="I5" s="11">
        <f t="shared" si="2"/>
        <v>8600</v>
      </c>
      <c r="J5" s="11">
        <f t="shared" si="2"/>
        <v>8600</v>
      </c>
      <c r="K5" s="11">
        <f t="shared" si="2"/>
        <v>8600</v>
      </c>
      <c r="L5" s="11">
        <f t="shared" si="2"/>
        <v>8600</v>
      </c>
      <c r="M5" s="12">
        <f t="shared" si="2"/>
        <v>8600</v>
      </c>
    </row>
    <row r="6" spans="1:13" x14ac:dyDescent="0.25">
      <c r="A6" s="9" t="s">
        <v>4</v>
      </c>
      <c r="B6" s="31">
        <v>1973</v>
      </c>
      <c r="C6" s="32">
        <v>1155</v>
      </c>
      <c r="D6" s="11">
        <f t="shared" si="1"/>
        <v>1155</v>
      </c>
      <c r="E6" s="11">
        <f t="shared" si="1"/>
        <v>1155</v>
      </c>
      <c r="F6" s="11">
        <f t="shared" ref="F6:M6" si="3">E6</f>
        <v>1155</v>
      </c>
      <c r="G6" s="11">
        <f t="shared" si="3"/>
        <v>1155</v>
      </c>
      <c r="H6" s="11">
        <f t="shared" si="3"/>
        <v>1155</v>
      </c>
      <c r="I6" s="11">
        <f t="shared" si="3"/>
        <v>1155</v>
      </c>
      <c r="J6" s="11">
        <f t="shared" si="3"/>
        <v>1155</v>
      </c>
      <c r="K6" s="11">
        <f t="shared" si="3"/>
        <v>1155</v>
      </c>
      <c r="L6" s="11">
        <f t="shared" si="3"/>
        <v>1155</v>
      </c>
      <c r="M6" s="12">
        <f t="shared" si="3"/>
        <v>1155</v>
      </c>
    </row>
    <row r="7" spans="1:13" x14ac:dyDescent="0.25">
      <c r="A7" s="9" t="s">
        <v>6</v>
      </c>
      <c r="B7" s="31">
        <v>1988</v>
      </c>
      <c r="C7" s="32">
        <v>8960</v>
      </c>
      <c r="D7" s="11">
        <f t="shared" si="1"/>
        <v>8960</v>
      </c>
      <c r="E7" s="11">
        <f t="shared" si="1"/>
        <v>8960</v>
      </c>
      <c r="F7" s="11">
        <f t="shared" ref="F7:M7" si="4">E7</f>
        <v>8960</v>
      </c>
      <c r="G7" s="11">
        <f t="shared" si="4"/>
        <v>8960</v>
      </c>
      <c r="H7" s="11">
        <f t="shared" si="4"/>
        <v>8960</v>
      </c>
      <c r="I7" s="11">
        <f t="shared" si="4"/>
        <v>8960</v>
      </c>
      <c r="J7" s="11">
        <f t="shared" si="4"/>
        <v>8960</v>
      </c>
      <c r="K7" s="11">
        <f t="shared" si="4"/>
        <v>8960</v>
      </c>
      <c r="L7" s="11">
        <f t="shared" si="4"/>
        <v>8960</v>
      </c>
      <c r="M7" s="12">
        <f t="shared" si="4"/>
        <v>8960</v>
      </c>
    </row>
    <row r="8" spans="1:13" x14ac:dyDescent="0.25">
      <c r="A8" s="9" t="s">
        <v>7</v>
      </c>
      <c r="B8" s="31">
        <v>1990</v>
      </c>
      <c r="C8" s="32">
        <v>50</v>
      </c>
      <c r="D8" s="11">
        <f t="shared" si="1"/>
        <v>50</v>
      </c>
      <c r="E8" s="11">
        <f t="shared" si="1"/>
        <v>50</v>
      </c>
      <c r="F8" s="11">
        <f t="shared" ref="F8:M8" si="5">E8</f>
        <v>50</v>
      </c>
      <c r="G8" s="11">
        <f t="shared" si="5"/>
        <v>50</v>
      </c>
      <c r="H8" s="11">
        <f t="shared" si="5"/>
        <v>50</v>
      </c>
      <c r="I8" s="11">
        <f t="shared" si="5"/>
        <v>50</v>
      </c>
      <c r="J8" s="11">
        <f t="shared" si="5"/>
        <v>50</v>
      </c>
      <c r="K8" s="11">
        <f t="shared" si="5"/>
        <v>50</v>
      </c>
      <c r="L8" s="11">
        <f t="shared" si="5"/>
        <v>50</v>
      </c>
      <c r="M8" s="12">
        <f t="shared" si="5"/>
        <v>50</v>
      </c>
    </row>
    <row r="9" spans="1:13" x14ac:dyDescent="0.25">
      <c r="A9" s="9" t="s">
        <v>8</v>
      </c>
      <c r="B9" s="31">
        <v>2002</v>
      </c>
      <c r="C9" s="32">
        <v>0</v>
      </c>
      <c r="D9" s="11">
        <f t="shared" si="1"/>
        <v>0</v>
      </c>
      <c r="E9" s="11">
        <f t="shared" si="1"/>
        <v>0</v>
      </c>
      <c r="F9" s="11">
        <f t="shared" ref="F9:M9" si="6">E9</f>
        <v>0</v>
      </c>
      <c r="G9" s="11">
        <f t="shared" si="6"/>
        <v>0</v>
      </c>
      <c r="H9" s="11">
        <f t="shared" si="6"/>
        <v>0</v>
      </c>
      <c r="I9" s="11">
        <f t="shared" si="6"/>
        <v>0</v>
      </c>
      <c r="J9" s="11">
        <f t="shared" si="6"/>
        <v>0</v>
      </c>
      <c r="K9" s="11">
        <f t="shared" si="6"/>
        <v>0</v>
      </c>
      <c r="L9" s="11">
        <f t="shared" si="6"/>
        <v>0</v>
      </c>
      <c r="M9" s="12">
        <f t="shared" si="6"/>
        <v>0</v>
      </c>
    </row>
    <row r="10" spans="1:13" x14ac:dyDescent="0.25">
      <c r="A10" s="9" t="s">
        <v>5</v>
      </c>
      <c r="B10" s="31">
        <v>2002</v>
      </c>
      <c r="C10" s="32">
        <v>0</v>
      </c>
      <c r="D10" s="11">
        <f t="shared" si="1"/>
        <v>0</v>
      </c>
      <c r="E10" s="11">
        <f t="shared" si="1"/>
        <v>0</v>
      </c>
      <c r="F10" s="11">
        <f t="shared" ref="F10:M10" si="7">E10</f>
        <v>0</v>
      </c>
      <c r="G10" s="11">
        <f t="shared" si="7"/>
        <v>0</v>
      </c>
      <c r="H10" s="11">
        <f t="shared" si="7"/>
        <v>0</v>
      </c>
      <c r="I10" s="11">
        <f t="shared" si="7"/>
        <v>0</v>
      </c>
      <c r="J10" s="11">
        <f t="shared" si="7"/>
        <v>0</v>
      </c>
      <c r="K10" s="11">
        <f t="shared" si="7"/>
        <v>0</v>
      </c>
      <c r="L10" s="11">
        <f t="shared" si="7"/>
        <v>0</v>
      </c>
      <c r="M10" s="12">
        <f t="shared" si="7"/>
        <v>0</v>
      </c>
    </row>
    <row r="11" spans="1:13" x14ac:dyDescent="0.25">
      <c r="A11" s="9" t="s">
        <v>9</v>
      </c>
      <c r="B11" s="31">
        <v>2001</v>
      </c>
      <c r="C11" s="32">
        <v>1410</v>
      </c>
      <c r="D11" s="11">
        <f t="shared" si="1"/>
        <v>1410</v>
      </c>
      <c r="E11" s="11">
        <f>C11*0.9</f>
        <v>1269</v>
      </c>
      <c r="F11" s="11">
        <f>C11*0.8</f>
        <v>1128</v>
      </c>
      <c r="G11" s="11">
        <f>C11*0.7</f>
        <v>986.99999999999989</v>
      </c>
      <c r="H11" s="11">
        <f>C11*0.6</f>
        <v>846</v>
      </c>
      <c r="I11" s="11">
        <f>C11*0.5</f>
        <v>705</v>
      </c>
      <c r="J11" s="11">
        <f>C11*0.4</f>
        <v>564</v>
      </c>
      <c r="K11" s="11">
        <f>C11*0.3</f>
        <v>423</v>
      </c>
      <c r="L11" s="11">
        <f>C11*0.2</f>
        <v>282</v>
      </c>
      <c r="M11" s="12">
        <f>C11*0.1</f>
        <v>141</v>
      </c>
    </row>
    <row r="12" spans="1:13" x14ac:dyDescent="0.25">
      <c r="A12" s="9" t="s">
        <v>20</v>
      </c>
      <c r="B12" s="31">
        <v>2001</v>
      </c>
      <c r="C12" s="32">
        <v>11557</v>
      </c>
      <c r="D12" s="11">
        <f t="shared" si="1"/>
        <v>11557</v>
      </c>
      <c r="E12" s="11">
        <f t="shared" ref="E12:E17" si="8">C12*0.9</f>
        <v>10401.300000000001</v>
      </c>
      <c r="F12" s="11">
        <f t="shared" ref="F12:F17" si="9">C12*0.8</f>
        <v>9245.6</v>
      </c>
      <c r="G12" s="11">
        <f t="shared" ref="G12:G17" si="10">C12*0.7</f>
        <v>8089.9</v>
      </c>
      <c r="H12" s="11">
        <f t="shared" ref="H12:H17" si="11">C12*0.6</f>
        <v>6934.2</v>
      </c>
      <c r="I12" s="11">
        <f t="shared" ref="I12:I17" si="12">C12*0.5</f>
        <v>5778.5</v>
      </c>
      <c r="J12" s="11">
        <f t="shared" ref="J12:J17" si="13">C12*0.4</f>
        <v>4622.8</v>
      </c>
      <c r="K12" s="11">
        <f t="shared" ref="K12:K17" si="14">C12*0.3</f>
        <v>3467.1</v>
      </c>
      <c r="L12" s="11">
        <f t="shared" ref="L12:L17" si="15">C12*0.2</f>
        <v>2311.4</v>
      </c>
      <c r="M12" s="12">
        <f t="shared" ref="M12:M17" si="16">C12*0.1</f>
        <v>1155.7</v>
      </c>
    </row>
    <row r="13" spans="1:13" x14ac:dyDescent="0.25">
      <c r="A13" s="9" t="s">
        <v>10</v>
      </c>
      <c r="B13" s="31">
        <v>2001</v>
      </c>
      <c r="C13" s="32">
        <v>3948</v>
      </c>
      <c r="D13" s="11">
        <f t="shared" si="1"/>
        <v>3948</v>
      </c>
      <c r="E13" s="11">
        <f t="shared" si="8"/>
        <v>3553.2000000000003</v>
      </c>
      <c r="F13" s="11">
        <f t="shared" si="9"/>
        <v>3158.4</v>
      </c>
      <c r="G13" s="11">
        <f t="shared" si="10"/>
        <v>2763.6</v>
      </c>
      <c r="H13" s="11">
        <f t="shared" si="11"/>
        <v>2368.7999999999997</v>
      </c>
      <c r="I13" s="11">
        <f t="shared" si="12"/>
        <v>1974</v>
      </c>
      <c r="J13" s="11">
        <f t="shared" si="13"/>
        <v>1579.2</v>
      </c>
      <c r="K13" s="11">
        <f t="shared" si="14"/>
        <v>1184.3999999999999</v>
      </c>
      <c r="L13" s="11">
        <f t="shared" si="15"/>
        <v>789.6</v>
      </c>
      <c r="M13" s="12">
        <f t="shared" si="16"/>
        <v>394.8</v>
      </c>
    </row>
    <row r="14" spans="1:13" x14ac:dyDescent="0.25">
      <c r="A14" s="9" t="s">
        <v>11</v>
      </c>
      <c r="B14" s="31">
        <v>2001</v>
      </c>
      <c r="C14" s="32">
        <v>1422</v>
      </c>
      <c r="D14" s="11">
        <f t="shared" si="1"/>
        <v>1422</v>
      </c>
      <c r="E14" s="11">
        <f t="shared" si="8"/>
        <v>1279.8</v>
      </c>
      <c r="F14" s="11">
        <f t="shared" si="9"/>
        <v>1137.6000000000001</v>
      </c>
      <c r="G14" s="11">
        <f t="shared" si="10"/>
        <v>995.4</v>
      </c>
      <c r="H14" s="11">
        <f t="shared" si="11"/>
        <v>853.19999999999993</v>
      </c>
      <c r="I14" s="11">
        <f t="shared" si="12"/>
        <v>711</v>
      </c>
      <c r="J14" s="11">
        <f t="shared" si="13"/>
        <v>568.80000000000007</v>
      </c>
      <c r="K14" s="11">
        <f t="shared" si="14"/>
        <v>426.59999999999997</v>
      </c>
      <c r="L14" s="11">
        <f t="shared" si="15"/>
        <v>284.40000000000003</v>
      </c>
      <c r="M14" s="12">
        <f t="shared" si="16"/>
        <v>142.20000000000002</v>
      </c>
    </row>
    <row r="15" spans="1:13" x14ac:dyDescent="0.25">
      <c r="A15" s="9" t="s">
        <v>12</v>
      </c>
      <c r="B15" s="31">
        <v>2001</v>
      </c>
      <c r="C15" s="32">
        <v>324</v>
      </c>
      <c r="D15" s="11">
        <f t="shared" si="1"/>
        <v>324</v>
      </c>
      <c r="E15" s="11">
        <f t="shared" si="8"/>
        <v>291.60000000000002</v>
      </c>
      <c r="F15" s="11">
        <f t="shared" si="9"/>
        <v>259.2</v>
      </c>
      <c r="G15" s="11">
        <f t="shared" si="10"/>
        <v>226.79999999999998</v>
      </c>
      <c r="H15" s="11">
        <f t="shared" si="11"/>
        <v>194.4</v>
      </c>
      <c r="I15" s="11">
        <f t="shared" si="12"/>
        <v>162</v>
      </c>
      <c r="J15" s="11">
        <f t="shared" si="13"/>
        <v>129.6</v>
      </c>
      <c r="K15" s="11">
        <f t="shared" si="14"/>
        <v>97.2</v>
      </c>
      <c r="L15" s="11">
        <f t="shared" si="15"/>
        <v>64.8</v>
      </c>
      <c r="M15" s="12">
        <f t="shared" si="16"/>
        <v>32.4</v>
      </c>
    </row>
    <row r="16" spans="1:13" x14ac:dyDescent="0.25">
      <c r="A16" s="9" t="s">
        <v>13</v>
      </c>
      <c r="B16" s="31">
        <v>2002</v>
      </c>
      <c r="C16" s="32">
        <v>5946</v>
      </c>
      <c r="D16" s="11"/>
      <c r="E16" s="11">
        <f t="shared" si="8"/>
        <v>5351.4000000000005</v>
      </c>
      <c r="F16" s="11">
        <f t="shared" si="9"/>
        <v>4756.8</v>
      </c>
      <c r="G16" s="11">
        <f t="shared" si="10"/>
        <v>4162.2</v>
      </c>
      <c r="H16" s="11">
        <f t="shared" si="11"/>
        <v>3567.6</v>
      </c>
      <c r="I16" s="11">
        <f t="shared" si="12"/>
        <v>2973</v>
      </c>
      <c r="J16" s="11">
        <f t="shared" si="13"/>
        <v>2378.4</v>
      </c>
      <c r="K16" s="11">
        <f t="shared" si="14"/>
        <v>1783.8</v>
      </c>
      <c r="L16" s="11">
        <f t="shared" si="15"/>
        <v>1189.2</v>
      </c>
      <c r="M16" s="12">
        <f t="shared" si="16"/>
        <v>594.6</v>
      </c>
    </row>
    <row r="17" spans="1:13" x14ac:dyDescent="0.25">
      <c r="A17" s="9" t="s">
        <v>14</v>
      </c>
      <c r="B17" s="31">
        <v>2002</v>
      </c>
      <c r="C17" s="32">
        <v>4380</v>
      </c>
      <c r="D17" s="11"/>
      <c r="E17" s="11">
        <f t="shared" si="8"/>
        <v>3942</v>
      </c>
      <c r="F17" s="11">
        <f t="shared" si="9"/>
        <v>3504</v>
      </c>
      <c r="G17" s="11">
        <f t="shared" si="10"/>
        <v>3066</v>
      </c>
      <c r="H17" s="11">
        <f t="shared" si="11"/>
        <v>2628</v>
      </c>
      <c r="I17" s="11">
        <f t="shared" si="12"/>
        <v>2190</v>
      </c>
      <c r="J17" s="11">
        <f t="shared" si="13"/>
        <v>1752</v>
      </c>
      <c r="K17" s="11">
        <f t="shared" si="14"/>
        <v>1314</v>
      </c>
      <c r="L17" s="11">
        <f t="shared" si="15"/>
        <v>876</v>
      </c>
      <c r="M17" s="12">
        <f t="shared" si="16"/>
        <v>438</v>
      </c>
    </row>
    <row r="18" spans="1:13" x14ac:dyDescent="0.25">
      <c r="A18" s="9" t="s">
        <v>15</v>
      </c>
      <c r="B18" s="31">
        <v>2004</v>
      </c>
      <c r="C18" s="32">
        <v>8897</v>
      </c>
      <c r="D18" s="11"/>
      <c r="E18" s="11"/>
      <c r="F18" s="11"/>
      <c r="G18" s="11">
        <f>C18*0.9</f>
        <v>8007.3</v>
      </c>
      <c r="H18" s="11">
        <f>C18*0.8</f>
        <v>7117.6</v>
      </c>
      <c r="I18" s="11">
        <f>C18*0.7</f>
        <v>6227.9</v>
      </c>
      <c r="J18" s="11">
        <f>C18*0.6</f>
        <v>5338.2</v>
      </c>
      <c r="K18" s="11">
        <f>C18*0.5</f>
        <v>4448.5</v>
      </c>
      <c r="L18" s="11">
        <f>C18*0.4</f>
        <v>3558.8</v>
      </c>
      <c r="M18" s="12">
        <f>C18*0.3</f>
        <v>2669.1</v>
      </c>
    </row>
    <row r="19" spans="1:13" x14ac:dyDescent="0.25">
      <c r="A19" s="9" t="s">
        <v>20</v>
      </c>
      <c r="B19" s="31">
        <v>2004</v>
      </c>
      <c r="C19" s="32">
        <v>6531</v>
      </c>
      <c r="D19" s="11"/>
      <c r="E19" s="11"/>
      <c r="F19" s="11"/>
      <c r="G19" s="11">
        <f t="shared" ref="G19:G20" si="17">C19*0.9</f>
        <v>5877.9000000000005</v>
      </c>
      <c r="H19" s="11">
        <f t="shared" ref="H19:H20" si="18">C19*0.8</f>
        <v>5224.8</v>
      </c>
      <c r="I19" s="11">
        <f t="shared" ref="I19:I20" si="19">C19*0.7</f>
        <v>4571.7</v>
      </c>
      <c r="J19" s="11">
        <f t="shared" ref="J19:J20" si="20">C19*0.6</f>
        <v>3918.6</v>
      </c>
      <c r="K19" s="11">
        <f t="shared" ref="K19:K20" si="21">C19*0.5</f>
        <v>3265.5</v>
      </c>
      <c r="L19" s="11">
        <f t="shared" ref="L19:L20" si="22">C19*0.4</f>
        <v>2612.4</v>
      </c>
      <c r="M19" s="12">
        <f t="shared" ref="M19:M20" si="23">C19*0.3</f>
        <v>1959.3</v>
      </c>
    </row>
    <row r="20" spans="1:13" x14ac:dyDescent="0.25">
      <c r="A20" s="9" t="s">
        <v>16</v>
      </c>
      <c r="B20" s="31">
        <v>2004</v>
      </c>
      <c r="C20" s="32">
        <v>3995</v>
      </c>
      <c r="D20" s="11"/>
      <c r="E20" s="11"/>
      <c r="F20" s="11"/>
      <c r="G20" s="11">
        <f t="shared" si="17"/>
        <v>3595.5</v>
      </c>
      <c r="H20" s="11">
        <f t="shared" si="18"/>
        <v>3196</v>
      </c>
      <c r="I20" s="11">
        <f t="shared" si="19"/>
        <v>2796.5</v>
      </c>
      <c r="J20" s="11">
        <f t="shared" si="20"/>
        <v>2397</v>
      </c>
      <c r="K20" s="11">
        <f t="shared" si="21"/>
        <v>1997.5</v>
      </c>
      <c r="L20" s="11">
        <f t="shared" si="22"/>
        <v>1598</v>
      </c>
      <c r="M20" s="12">
        <f t="shared" si="23"/>
        <v>1198.5</v>
      </c>
    </row>
    <row r="21" spans="1:13" x14ac:dyDescent="0.25">
      <c r="A21" s="9" t="s">
        <v>17</v>
      </c>
      <c r="B21" s="31">
        <v>2008</v>
      </c>
      <c r="C21" s="32">
        <v>23910</v>
      </c>
      <c r="D21" s="11"/>
      <c r="E21" s="11"/>
      <c r="F21" s="11"/>
      <c r="G21" s="11"/>
      <c r="H21" s="11"/>
      <c r="I21" s="11"/>
      <c r="J21" s="11"/>
      <c r="K21" s="11">
        <f>C21</f>
        <v>23910</v>
      </c>
      <c r="L21" s="11">
        <f>C21*0.9</f>
        <v>21519</v>
      </c>
      <c r="M21" s="12">
        <f>C21*0.8</f>
        <v>19128</v>
      </c>
    </row>
    <row r="22" spans="1:13" x14ac:dyDescent="0.25">
      <c r="A22" s="9" t="s">
        <v>18</v>
      </c>
      <c r="B22" s="31">
        <v>2008</v>
      </c>
      <c r="C22" s="32">
        <v>500</v>
      </c>
      <c r="D22" s="11"/>
      <c r="E22" s="11"/>
      <c r="F22" s="11"/>
      <c r="G22" s="11"/>
      <c r="H22" s="11"/>
      <c r="I22" s="11"/>
      <c r="J22" s="11"/>
      <c r="K22" s="11">
        <f>C22</f>
        <v>500</v>
      </c>
      <c r="L22" s="11">
        <f>C22*0.9</f>
        <v>450</v>
      </c>
      <c r="M22" s="12">
        <f t="shared" ref="M22:M23" si="24">C22*0.8</f>
        <v>400</v>
      </c>
    </row>
    <row r="23" spans="1:13" x14ac:dyDescent="0.25">
      <c r="A23" s="9" t="s">
        <v>17</v>
      </c>
      <c r="B23" s="31">
        <v>2009</v>
      </c>
      <c r="C23" s="32">
        <v>2718</v>
      </c>
      <c r="D23" s="11"/>
      <c r="E23" s="11"/>
      <c r="F23" s="11"/>
      <c r="G23" s="11"/>
      <c r="H23" s="11"/>
      <c r="I23" s="11"/>
      <c r="J23" s="11"/>
      <c r="K23" s="11">
        <v>2718</v>
      </c>
      <c r="L23" s="11">
        <f>C23*0.9</f>
        <v>2446.2000000000003</v>
      </c>
      <c r="M23" s="12">
        <f t="shared" si="24"/>
        <v>2174.4</v>
      </c>
    </row>
    <row r="24" spans="1:13" x14ac:dyDescent="0.25">
      <c r="A24" s="9" t="s">
        <v>13</v>
      </c>
      <c r="B24" s="31">
        <v>2010</v>
      </c>
      <c r="C24" s="32">
        <v>28325</v>
      </c>
      <c r="D24" s="11"/>
      <c r="E24" s="11"/>
      <c r="F24" s="11"/>
      <c r="G24" s="11"/>
      <c r="H24" s="11"/>
      <c r="I24" s="11"/>
      <c r="J24" s="11"/>
      <c r="K24" s="11"/>
      <c r="L24" s="11"/>
      <c r="M24" s="12">
        <f>C24</f>
        <v>28325</v>
      </c>
    </row>
    <row r="25" spans="1:13" x14ac:dyDescent="0.25">
      <c r="A25" s="9" t="s">
        <v>19</v>
      </c>
      <c r="B25" s="31">
        <v>2010</v>
      </c>
      <c r="C25" s="32">
        <f>53903-41102</f>
        <v>12801</v>
      </c>
      <c r="D25" s="11"/>
      <c r="E25" s="11"/>
      <c r="F25" s="11"/>
      <c r="G25" s="11"/>
      <c r="H25" s="11"/>
      <c r="I25" s="11"/>
      <c r="J25" s="11"/>
      <c r="K25" s="11"/>
      <c r="L25" s="11"/>
      <c r="M25" s="12">
        <f>C25</f>
        <v>12801</v>
      </c>
    </row>
    <row r="26" spans="1:13" x14ac:dyDescent="0.25">
      <c r="A26" s="9" t="s">
        <v>21</v>
      </c>
      <c r="B26" s="31"/>
      <c r="C26" s="32">
        <v>0</v>
      </c>
      <c r="D26" s="11"/>
      <c r="E26" s="11"/>
      <c r="F26" s="11"/>
      <c r="G26" s="11"/>
      <c r="H26" s="11"/>
      <c r="I26" s="11"/>
      <c r="J26" s="11"/>
      <c r="K26" s="11"/>
      <c r="L26" s="11"/>
      <c r="M26" s="12">
        <f>C26</f>
        <v>0</v>
      </c>
    </row>
    <row r="27" spans="1:13" ht="15.75" thickBot="1" x14ac:dyDescent="0.3">
      <c r="A27" s="9"/>
      <c r="B27" s="33"/>
      <c r="C27" s="34"/>
      <c r="D27" s="11"/>
      <c r="E27" s="11"/>
      <c r="F27" s="11"/>
      <c r="G27" s="11"/>
      <c r="H27" s="11"/>
      <c r="I27" s="11"/>
      <c r="J27" s="11"/>
      <c r="K27" s="11"/>
      <c r="L27" s="11"/>
      <c r="M27" s="12"/>
    </row>
    <row r="28" spans="1:13" ht="15.75" thickTop="1" x14ac:dyDescent="0.25">
      <c r="A28" s="5"/>
      <c r="B28" s="7"/>
      <c r="C28" s="13"/>
      <c r="D28" s="13"/>
      <c r="E28" s="13"/>
      <c r="F28" s="13"/>
      <c r="G28" s="13"/>
      <c r="H28" s="13"/>
      <c r="I28" s="13"/>
      <c r="J28" s="13"/>
      <c r="K28" s="13"/>
      <c r="L28" s="13"/>
      <c r="M28" s="14"/>
    </row>
    <row r="29" spans="1:13" x14ac:dyDescent="0.25">
      <c r="A29" s="9" t="s">
        <v>22</v>
      </c>
      <c r="B29" s="10"/>
      <c r="C29" s="11"/>
      <c r="D29" s="11">
        <f>SUM(D4:D28)</f>
        <v>39614</v>
      </c>
      <c r="E29" s="11">
        <f>SUM(C4:C17)</f>
        <v>49940</v>
      </c>
      <c r="F29" s="11">
        <f>SUM(C4:C17)</f>
        <v>49940</v>
      </c>
      <c r="G29" s="11">
        <f>SUM(C4:C20)</f>
        <v>69363</v>
      </c>
      <c r="H29" s="11">
        <f>SUM(C4:C20)</f>
        <v>69363</v>
      </c>
      <c r="I29" s="11">
        <f>SUM(C4:C20)</f>
        <v>69363</v>
      </c>
      <c r="J29" s="11">
        <f>SUM(C4:C20)</f>
        <v>69363</v>
      </c>
      <c r="K29" s="11">
        <f>SUM(C4:C22)</f>
        <v>93773</v>
      </c>
      <c r="L29" s="11">
        <f>SUM(C4:C23)</f>
        <v>96491</v>
      </c>
      <c r="M29" s="12">
        <f>SUM(C4:C25)</f>
        <v>137617</v>
      </c>
    </row>
    <row r="30" spans="1:13" x14ac:dyDescent="0.25">
      <c r="A30" s="9" t="s">
        <v>23</v>
      </c>
      <c r="B30" s="10"/>
      <c r="C30" s="11"/>
      <c r="D30" s="11"/>
      <c r="E30" s="11">
        <f>SUM(E4:E17)</f>
        <v>47041.3</v>
      </c>
      <c r="F30" s="11">
        <f>SUM(F4:F17)</f>
        <v>44142.6</v>
      </c>
      <c r="G30" s="11">
        <f>SUM(G4:G20)</f>
        <v>58724.600000000006</v>
      </c>
      <c r="H30" s="11">
        <f>SUM(H4:H20)</f>
        <v>53883.600000000006</v>
      </c>
      <c r="I30" s="11">
        <f>SUM(I4:I20)</f>
        <v>49042.6</v>
      </c>
      <c r="J30" s="11">
        <f>SUM(J4:J20)</f>
        <v>44201.599999999999</v>
      </c>
      <c r="K30" s="11">
        <f>SUM(K4:K22)</f>
        <v>63770.6</v>
      </c>
      <c r="L30" s="11">
        <f>SUM(L4:L23)</f>
        <v>58934.799999999996</v>
      </c>
      <c r="M30" s="12">
        <f>SUM(M4:M25)</f>
        <v>92507</v>
      </c>
    </row>
    <row r="31" spans="1:13" x14ac:dyDescent="0.25">
      <c r="A31" s="9" t="s">
        <v>24</v>
      </c>
      <c r="B31" s="10"/>
      <c r="C31" s="11"/>
      <c r="D31" s="11"/>
      <c r="E31" s="11">
        <f t="shared" ref="E31:M31" si="25">E29-E30</f>
        <v>2898.6999999999971</v>
      </c>
      <c r="F31" s="11">
        <f t="shared" si="25"/>
        <v>5797.4000000000015</v>
      </c>
      <c r="G31" s="11">
        <f t="shared" si="25"/>
        <v>10638.399999999994</v>
      </c>
      <c r="H31" s="11">
        <f t="shared" si="25"/>
        <v>15479.399999999994</v>
      </c>
      <c r="I31" s="11">
        <f t="shared" si="25"/>
        <v>20320.400000000001</v>
      </c>
      <c r="J31" s="11">
        <f t="shared" si="25"/>
        <v>25161.4</v>
      </c>
      <c r="K31" s="11">
        <f t="shared" si="25"/>
        <v>30002.400000000001</v>
      </c>
      <c r="L31" s="11">
        <f t="shared" si="25"/>
        <v>37556.200000000004</v>
      </c>
      <c r="M31" s="12">
        <f t="shared" si="25"/>
        <v>45110</v>
      </c>
    </row>
    <row r="32" spans="1:13" x14ac:dyDescent="0.25">
      <c r="A32" s="9" t="s">
        <v>25</v>
      </c>
      <c r="B32" s="10"/>
      <c r="C32" s="11"/>
      <c r="D32" s="11"/>
      <c r="E32" s="11"/>
      <c r="F32" s="11">
        <f>E31</f>
        <v>2898.6999999999971</v>
      </c>
      <c r="G32" s="11">
        <f t="shared" ref="G32:M32" si="26">F31</f>
        <v>5797.4000000000015</v>
      </c>
      <c r="H32" s="11">
        <f t="shared" si="26"/>
        <v>10638.399999999994</v>
      </c>
      <c r="I32" s="11">
        <f t="shared" si="26"/>
        <v>15479.399999999994</v>
      </c>
      <c r="J32" s="11">
        <f t="shared" si="26"/>
        <v>20320.400000000001</v>
      </c>
      <c r="K32" s="11">
        <f t="shared" si="26"/>
        <v>25161.4</v>
      </c>
      <c r="L32" s="11">
        <f t="shared" si="26"/>
        <v>30002.400000000001</v>
      </c>
      <c r="M32" s="12">
        <f t="shared" si="26"/>
        <v>37556.200000000004</v>
      </c>
    </row>
    <row r="33" spans="1:13" x14ac:dyDescent="0.25">
      <c r="A33" s="9" t="s">
        <v>26</v>
      </c>
      <c r="B33" s="10"/>
      <c r="C33" s="11"/>
      <c r="D33" s="11"/>
      <c r="E33" s="11"/>
      <c r="F33" s="11">
        <f>F31-F32</f>
        <v>2898.7000000000044</v>
      </c>
      <c r="G33" s="11">
        <f t="shared" ref="G33:M33" si="27">G31-G32</f>
        <v>4840.9999999999927</v>
      </c>
      <c r="H33" s="11">
        <f t="shared" si="27"/>
        <v>4841</v>
      </c>
      <c r="I33" s="11">
        <f t="shared" si="27"/>
        <v>4841.0000000000073</v>
      </c>
      <c r="J33" s="11">
        <f t="shared" si="27"/>
        <v>4841</v>
      </c>
      <c r="K33" s="11">
        <f t="shared" si="27"/>
        <v>4841</v>
      </c>
      <c r="L33" s="11">
        <f t="shared" si="27"/>
        <v>7553.8000000000029</v>
      </c>
      <c r="M33" s="12">
        <f t="shared" si="27"/>
        <v>7553.7999999999956</v>
      </c>
    </row>
    <row r="34" spans="1:13" ht="15.75" thickBot="1" x14ac:dyDescent="0.3">
      <c r="A34" s="15"/>
      <c r="B34" s="16"/>
      <c r="C34" s="17"/>
      <c r="D34" s="17"/>
      <c r="E34" s="17"/>
      <c r="F34" s="17"/>
      <c r="G34" s="17"/>
      <c r="H34" s="17"/>
      <c r="I34" s="17"/>
      <c r="J34" s="17"/>
      <c r="K34" s="17"/>
      <c r="L34" s="17"/>
      <c r="M34" s="18"/>
    </row>
    <row r="35" spans="1:13" ht="15.75" thickTop="1" x14ac:dyDescent="0.25">
      <c r="A35" s="19"/>
      <c r="B35" s="20"/>
      <c r="C35" s="19"/>
      <c r="D35" s="19"/>
      <c r="E35" s="19"/>
      <c r="F35" s="19"/>
      <c r="G35" s="19"/>
      <c r="H35" s="19"/>
      <c r="I35" s="19"/>
      <c r="J35" s="19"/>
      <c r="K35" s="19"/>
      <c r="L35" s="19"/>
      <c r="M35" s="19"/>
    </row>
    <row r="36" spans="1:13" x14ac:dyDescent="0.25">
      <c r="A36" s="19"/>
      <c r="B36" s="20"/>
      <c r="C36" s="19"/>
      <c r="D36" s="19"/>
      <c r="E36" s="19"/>
      <c r="F36" s="19"/>
      <c r="G36" s="19"/>
      <c r="H36" s="19"/>
      <c r="I36" s="19"/>
      <c r="J36" s="19"/>
      <c r="K36" s="19"/>
      <c r="L36" s="19"/>
      <c r="M36" s="19"/>
    </row>
    <row r="37" spans="1:13" x14ac:dyDescent="0.25">
      <c r="A37" s="19"/>
      <c r="B37" s="20"/>
      <c r="C37" s="19"/>
      <c r="D37" s="19"/>
      <c r="E37" s="19"/>
      <c r="F37" s="19"/>
      <c r="G37" s="19"/>
      <c r="H37" s="19"/>
      <c r="I37" s="19"/>
      <c r="J37" s="19"/>
      <c r="K37" s="19"/>
      <c r="L37" s="19"/>
      <c r="M37" s="19"/>
    </row>
    <row r="38" spans="1:13" x14ac:dyDescent="0.25">
      <c r="A38" s="19"/>
      <c r="B38" s="20"/>
      <c r="C38" s="19"/>
      <c r="D38" s="19"/>
      <c r="E38" s="19"/>
      <c r="F38" s="19"/>
      <c r="G38" s="19"/>
      <c r="H38" s="19"/>
      <c r="I38" s="19"/>
      <c r="J38" s="19"/>
      <c r="K38" s="19"/>
      <c r="L38" s="19"/>
      <c r="M38" s="19"/>
    </row>
    <row r="39" spans="1:13" x14ac:dyDescent="0.25">
      <c r="A39" s="19"/>
      <c r="B39" s="20"/>
      <c r="C39" s="19"/>
      <c r="D39" s="19"/>
      <c r="E39" s="19"/>
      <c r="F39" s="19"/>
      <c r="G39" s="19"/>
      <c r="H39" s="19"/>
      <c r="I39" s="19"/>
      <c r="J39" s="19"/>
      <c r="K39" s="19"/>
      <c r="L39" s="19"/>
      <c r="M39" s="19"/>
    </row>
    <row r="40" spans="1:13" x14ac:dyDescent="0.25">
      <c r="A40" s="19"/>
      <c r="B40" s="20"/>
      <c r="C40" s="19"/>
      <c r="D40" s="19"/>
      <c r="E40" s="19"/>
      <c r="F40" s="19"/>
      <c r="G40" s="19"/>
      <c r="H40" s="19"/>
      <c r="I40" s="19"/>
      <c r="J40" s="19"/>
      <c r="K40" s="19"/>
      <c r="L40" s="19"/>
      <c r="M40" s="19"/>
    </row>
    <row r="41" spans="1:13" x14ac:dyDescent="0.25">
      <c r="A41" s="19"/>
      <c r="B41" s="20"/>
      <c r="C41" s="19"/>
      <c r="D41" s="19"/>
      <c r="E41" s="19"/>
      <c r="F41" s="19"/>
      <c r="G41" s="19"/>
      <c r="H41" s="19"/>
      <c r="I41" s="19"/>
      <c r="J41" s="19"/>
      <c r="K41" s="19"/>
      <c r="L41" s="19"/>
      <c r="M41" s="19"/>
    </row>
    <row r="42" spans="1:13" x14ac:dyDescent="0.25">
      <c r="A42" s="19"/>
      <c r="B42" s="20"/>
      <c r="C42" s="19"/>
      <c r="D42" s="19"/>
      <c r="E42" s="19"/>
      <c r="F42" s="19"/>
      <c r="G42" s="19"/>
      <c r="H42" s="19"/>
      <c r="I42" s="19"/>
      <c r="J42" s="19"/>
      <c r="K42" s="19"/>
      <c r="L42" s="19"/>
      <c r="M42" s="19"/>
    </row>
  </sheetData>
  <mergeCells count="1">
    <mergeCell ref="A1:M1"/>
  </mergeCells>
  <pageMargins left="0.70866141732283472" right="0.70866141732283472" top="0.74803149606299213" bottom="0.74803149606299213" header="0.31496062992125984" footer="0.31496062992125984"/>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abSelected="1" zoomScale="90" zoomScaleNormal="90" workbookViewId="0">
      <selection activeCell="K31" sqref="K31"/>
    </sheetView>
  </sheetViews>
  <sheetFormatPr defaultRowHeight="15" x14ac:dyDescent="0.25"/>
  <cols>
    <col min="1" max="1" width="16.140625" customWidth="1"/>
    <col min="2" max="2" width="15.28515625" customWidth="1"/>
    <col min="3" max="3" width="9.140625" style="1"/>
    <col min="4" max="12" width="15.7109375" customWidth="1"/>
  </cols>
  <sheetData>
    <row r="1" spans="1:12" ht="24.75" customHeight="1" thickTop="1" thickBot="1" x14ac:dyDescent="0.3">
      <c r="A1" s="48" t="s">
        <v>45</v>
      </c>
      <c r="B1" s="49"/>
      <c r="C1" s="50"/>
      <c r="D1" s="50"/>
      <c r="E1" s="50"/>
      <c r="F1" s="50"/>
      <c r="G1" s="50"/>
      <c r="H1" s="50"/>
      <c r="I1" s="50"/>
      <c r="J1" s="50"/>
      <c r="K1" s="51"/>
      <c r="L1" s="52"/>
    </row>
    <row r="2" spans="1:12" ht="46.5" thickTop="1" thickBot="1" x14ac:dyDescent="0.3">
      <c r="A2" s="2" t="s">
        <v>0</v>
      </c>
      <c r="B2" s="41"/>
      <c r="C2" s="27" t="s">
        <v>1</v>
      </c>
      <c r="D2" s="28" t="s">
        <v>54</v>
      </c>
      <c r="E2" s="28" t="s">
        <v>55</v>
      </c>
      <c r="F2" s="28" t="s">
        <v>52</v>
      </c>
      <c r="G2" s="28" t="s">
        <v>43</v>
      </c>
      <c r="H2" s="28" t="s">
        <v>51</v>
      </c>
      <c r="I2" s="28" t="s">
        <v>53</v>
      </c>
      <c r="J2" s="3" t="s">
        <v>56</v>
      </c>
      <c r="K2" s="28" t="s">
        <v>57</v>
      </c>
      <c r="L2" s="4" t="s">
        <v>58</v>
      </c>
    </row>
    <row r="3" spans="1:12" ht="21.75" customHeight="1" thickTop="1" thickBot="1" x14ac:dyDescent="0.3">
      <c r="A3" s="21" t="s">
        <v>38</v>
      </c>
      <c r="B3" s="22"/>
      <c r="C3" s="35"/>
      <c r="D3" s="37"/>
      <c r="E3" s="37"/>
      <c r="F3" s="37"/>
      <c r="G3" s="37"/>
      <c r="H3" s="37"/>
      <c r="I3" s="37" t="s">
        <v>44</v>
      </c>
      <c r="J3" s="22"/>
      <c r="K3" s="37" t="s">
        <v>44</v>
      </c>
      <c r="L3" s="23"/>
    </row>
    <row r="4" spans="1:12" x14ac:dyDescent="0.25">
      <c r="A4" s="9" t="s">
        <v>2</v>
      </c>
      <c r="B4" s="42"/>
      <c r="C4" s="31">
        <v>1964</v>
      </c>
      <c r="D4" s="32">
        <v>2188</v>
      </c>
      <c r="E4" s="32">
        <f t="shared" ref="E4:E11" si="0">F4</f>
        <v>2188</v>
      </c>
      <c r="F4" s="32">
        <v>2188</v>
      </c>
      <c r="G4" s="32"/>
      <c r="H4" s="32"/>
      <c r="I4" s="32">
        <f>F4</f>
        <v>2188</v>
      </c>
      <c r="J4" s="11">
        <f>F4</f>
        <v>2188</v>
      </c>
      <c r="K4" s="32">
        <f>I4</f>
        <v>2188</v>
      </c>
      <c r="L4" s="12">
        <f>I4</f>
        <v>2188</v>
      </c>
    </row>
    <row r="5" spans="1:12" x14ac:dyDescent="0.25">
      <c r="A5" s="9" t="s">
        <v>3</v>
      </c>
      <c r="B5" s="42"/>
      <c r="C5" s="31">
        <v>1987</v>
      </c>
      <c r="D5" s="32">
        <v>8600</v>
      </c>
      <c r="E5" s="32">
        <f t="shared" si="0"/>
        <v>8600</v>
      </c>
      <c r="F5" s="32">
        <v>8600</v>
      </c>
      <c r="G5" s="32"/>
      <c r="H5" s="32"/>
      <c r="I5" s="32">
        <f t="shared" ref="I5:I11" si="1">F5</f>
        <v>8600</v>
      </c>
      <c r="J5" s="11">
        <f t="shared" ref="J5:J11" si="2">F5</f>
        <v>8600</v>
      </c>
      <c r="K5" s="32">
        <f t="shared" ref="K5:K11" si="3">I5</f>
        <v>8600</v>
      </c>
      <c r="L5" s="12">
        <f t="shared" ref="L5:L11" si="4">I5</f>
        <v>8600</v>
      </c>
    </row>
    <row r="6" spans="1:12" x14ac:dyDescent="0.25">
      <c r="A6" s="9" t="s">
        <v>4</v>
      </c>
      <c r="B6" s="42"/>
      <c r="C6" s="31">
        <v>1973</v>
      </c>
      <c r="D6" s="32">
        <v>1155</v>
      </c>
      <c r="E6" s="32">
        <f t="shared" si="0"/>
        <v>1155</v>
      </c>
      <c r="F6" s="32">
        <v>1155</v>
      </c>
      <c r="G6" s="32"/>
      <c r="H6" s="32"/>
      <c r="I6" s="32">
        <f t="shared" si="1"/>
        <v>1155</v>
      </c>
      <c r="J6" s="11">
        <f t="shared" si="2"/>
        <v>1155</v>
      </c>
      <c r="K6" s="32">
        <f t="shared" si="3"/>
        <v>1155</v>
      </c>
      <c r="L6" s="12">
        <f t="shared" si="4"/>
        <v>1155</v>
      </c>
    </row>
    <row r="7" spans="1:12" x14ac:dyDescent="0.25">
      <c r="A7" s="9" t="s">
        <v>6</v>
      </c>
      <c r="B7" s="42"/>
      <c r="C7" s="31">
        <v>1988</v>
      </c>
      <c r="D7" s="32">
        <v>8960</v>
      </c>
      <c r="E7" s="32">
        <f t="shared" si="0"/>
        <v>8960</v>
      </c>
      <c r="F7" s="32">
        <v>8960</v>
      </c>
      <c r="G7" s="32"/>
      <c r="H7" s="32"/>
      <c r="I7" s="32">
        <f t="shared" si="1"/>
        <v>8960</v>
      </c>
      <c r="J7" s="11">
        <f t="shared" si="2"/>
        <v>8960</v>
      </c>
      <c r="K7" s="32">
        <f t="shared" si="3"/>
        <v>8960</v>
      </c>
      <c r="L7" s="12">
        <f t="shared" si="4"/>
        <v>8960</v>
      </c>
    </row>
    <row r="8" spans="1:12" x14ac:dyDescent="0.25">
      <c r="A8" s="9" t="s">
        <v>7</v>
      </c>
      <c r="B8" s="42"/>
      <c r="C8" s="31">
        <v>1990</v>
      </c>
      <c r="D8" s="32">
        <v>50</v>
      </c>
      <c r="E8" s="32">
        <f t="shared" si="0"/>
        <v>50</v>
      </c>
      <c r="F8" s="32">
        <v>50</v>
      </c>
      <c r="G8" s="32"/>
      <c r="H8" s="32"/>
      <c r="I8" s="32">
        <f t="shared" si="1"/>
        <v>50</v>
      </c>
      <c r="J8" s="11">
        <f t="shared" si="2"/>
        <v>50</v>
      </c>
      <c r="K8" s="32">
        <f t="shared" si="3"/>
        <v>50</v>
      </c>
      <c r="L8" s="12">
        <f t="shared" si="4"/>
        <v>50</v>
      </c>
    </row>
    <row r="9" spans="1:12" x14ac:dyDescent="0.25">
      <c r="A9" s="9" t="s">
        <v>8</v>
      </c>
      <c r="B9" s="42"/>
      <c r="C9" s="31">
        <v>2002</v>
      </c>
      <c r="D9" s="32">
        <v>0</v>
      </c>
      <c r="E9" s="32">
        <f t="shared" si="0"/>
        <v>0</v>
      </c>
      <c r="F9" s="32">
        <v>0</v>
      </c>
      <c r="G9" s="32"/>
      <c r="H9" s="32"/>
      <c r="I9" s="32">
        <f t="shared" si="1"/>
        <v>0</v>
      </c>
      <c r="J9" s="11">
        <f t="shared" si="2"/>
        <v>0</v>
      </c>
      <c r="K9" s="32">
        <f t="shared" si="3"/>
        <v>0</v>
      </c>
      <c r="L9" s="12">
        <f t="shared" si="4"/>
        <v>0</v>
      </c>
    </row>
    <row r="10" spans="1:12" x14ac:dyDescent="0.25">
      <c r="A10" s="9" t="s">
        <v>5</v>
      </c>
      <c r="B10" s="42"/>
      <c r="C10" s="31">
        <v>2002</v>
      </c>
      <c r="D10" s="32">
        <v>0</v>
      </c>
      <c r="E10" s="32">
        <f t="shared" si="0"/>
        <v>0</v>
      </c>
      <c r="F10" s="32">
        <v>0</v>
      </c>
      <c r="G10" s="32"/>
      <c r="H10" s="32"/>
      <c r="I10" s="32">
        <f t="shared" si="1"/>
        <v>0</v>
      </c>
      <c r="J10" s="11">
        <f t="shared" si="2"/>
        <v>0</v>
      </c>
      <c r="K10" s="32">
        <f t="shared" si="3"/>
        <v>0</v>
      </c>
      <c r="L10" s="12">
        <f t="shared" si="4"/>
        <v>0</v>
      </c>
    </row>
    <row r="11" spans="1:12" ht="15.75" thickBot="1" x14ac:dyDescent="0.3">
      <c r="A11" s="9" t="s">
        <v>21</v>
      </c>
      <c r="B11" s="42"/>
      <c r="C11" s="31">
        <v>2008</v>
      </c>
      <c r="D11" s="32">
        <v>0</v>
      </c>
      <c r="E11" s="32">
        <f t="shared" si="0"/>
        <v>0</v>
      </c>
      <c r="F11" s="32">
        <v>0</v>
      </c>
      <c r="G11" s="32"/>
      <c r="H11" s="32"/>
      <c r="I11" s="32">
        <f t="shared" si="1"/>
        <v>0</v>
      </c>
      <c r="J11" s="11">
        <f t="shared" si="2"/>
        <v>0</v>
      </c>
      <c r="K11" s="32">
        <f t="shared" si="3"/>
        <v>0</v>
      </c>
      <c r="L11" s="12">
        <f t="shared" si="4"/>
        <v>0</v>
      </c>
    </row>
    <row r="12" spans="1:12" ht="21.75" customHeight="1" thickBot="1" x14ac:dyDescent="0.3">
      <c r="A12" s="24" t="s">
        <v>39</v>
      </c>
      <c r="B12" s="43"/>
      <c r="C12" s="36"/>
      <c r="D12" s="38"/>
      <c r="E12" s="38"/>
      <c r="F12" s="38"/>
      <c r="G12" s="38"/>
      <c r="H12" s="38"/>
      <c r="I12" s="38"/>
      <c r="J12" s="25"/>
      <c r="K12" s="38"/>
      <c r="L12" s="26"/>
    </row>
    <row r="13" spans="1:12" x14ac:dyDescent="0.25">
      <c r="A13" s="9" t="s">
        <v>9</v>
      </c>
      <c r="B13" s="42"/>
      <c r="C13" s="31">
        <v>2001</v>
      </c>
      <c r="D13" s="32">
        <v>1410</v>
      </c>
      <c r="E13" s="32">
        <f t="shared" ref="E13:E19" si="5">D13*0.1</f>
        <v>141</v>
      </c>
      <c r="F13" s="32">
        <v>1410</v>
      </c>
      <c r="G13" s="39" t="s">
        <v>50</v>
      </c>
      <c r="H13" s="39"/>
      <c r="I13" s="32">
        <f>F13</f>
        <v>1410</v>
      </c>
      <c r="J13" s="11">
        <v>0</v>
      </c>
      <c r="K13" s="32">
        <v>0</v>
      </c>
      <c r="L13" s="12">
        <v>0</v>
      </c>
    </row>
    <row r="14" spans="1:12" x14ac:dyDescent="0.25">
      <c r="A14" s="9" t="s">
        <v>20</v>
      </c>
      <c r="B14" s="42"/>
      <c r="C14" s="31">
        <v>2001</v>
      </c>
      <c r="D14" s="32">
        <v>11557</v>
      </c>
      <c r="E14" s="32">
        <f t="shared" si="5"/>
        <v>1155.7</v>
      </c>
      <c r="F14" s="32">
        <v>11557</v>
      </c>
      <c r="G14" s="39" t="s">
        <v>50</v>
      </c>
      <c r="H14" s="39"/>
      <c r="I14" s="32">
        <f t="shared" ref="I14:I27" si="6">F14</f>
        <v>11557</v>
      </c>
      <c r="J14" s="11">
        <v>0</v>
      </c>
      <c r="K14" s="32">
        <v>0</v>
      </c>
      <c r="L14" s="12">
        <v>0</v>
      </c>
    </row>
    <row r="15" spans="1:12" x14ac:dyDescent="0.25">
      <c r="A15" s="9" t="s">
        <v>10</v>
      </c>
      <c r="B15" s="42"/>
      <c r="C15" s="31">
        <v>2001</v>
      </c>
      <c r="D15" s="32">
        <v>3948</v>
      </c>
      <c r="E15" s="32">
        <f t="shared" si="5"/>
        <v>394.8</v>
      </c>
      <c r="F15" s="32">
        <v>3948</v>
      </c>
      <c r="G15" s="32"/>
      <c r="H15" s="32"/>
      <c r="I15" s="32">
        <f t="shared" si="6"/>
        <v>3948</v>
      </c>
      <c r="J15" s="11">
        <v>0</v>
      </c>
      <c r="K15" s="32">
        <f t="shared" ref="K15:K27" si="7">I15</f>
        <v>3948</v>
      </c>
      <c r="L15" s="12">
        <v>0</v>
      </c>
    </row>
    <row r="16" spans="1:12" x14ac:dyDescent="0.25">
      <c r="A16" s="9" t="s">
        <v>11</v>
      </c>
      <c r="B16" s="42"/>
      <c r="C16" s="31">
        <v>2001</v>
      </c>
      <c r="D16" s="32">
        <v>1422</v>
      </c>
      <c r="E16" s="32">
        <f t="shared" si="5"/>
        <v>142.20000000000002</v>
      </c>
      <c r="F16" s="32">
        <v>1422</v>
      </c>
      <c r="G16" s="32"/>
      <c r="H16" s="32"/>
      <c r="I16" s="32">
        <f t="shared" si="6"/>
        <v>1422</v>
      </c>
      <c r="J16" s="11">
        <v>0</v>
      </c>
      <c r="K16" s="32">
        <f t="shared" si="7"/>
        <v>1422</v>
      </c>
      <c r="L16" s="12">
        <v>0</v>
      </c>
    </row>
    <row r="17" spans="1:12" x14ac:dyDescent="0.25">
      <c r="A17" s="9" t="s">
        <v>12</v>
      </c>
      <c r="B17" s="42"/>
      <c r="C17" s="31">
        <v>2001</v>
      </c>
      <c r="D17" s="32">
        <v>324</v>
      </c>
      <c r="E17" s="32">
        <f t="shared" si="5"/>
        <v>32.4</v>
      </c>
      <c r="F17" s="32">
        <v>324</v>
      </c>
      <c r="G17" s="32"/>
      <c r="H17" s="32"/>
      <c r="I17" s="32">
        <f t="shared" si="6"/>
        <v>324</v>
      </c>
      <c r="J17" s="11">
        <v>0</v>
      </c>
      <c r="K17" s="32">
        <f t="shared" si="7"/>
        <v>324</v>
      </c>
      <c r="L17" s="12">
        <v>0</v>
      </c>
    </row>
    <row r="18" spans="1:12" x14ac:dyDescent="0.25">
      <c r="A18" s="9" t="s">
        <v>13</v>
      </c>
      <c r="B18" s="42"/>
      <c r="C18" s="31">
        <v>2002</v>
      </c>
      <c r="D18" s="32">
        <v>5946</v>
      </c>
      <c r="E18" s="32">
        <f t="shared" si="5"/>
        <v>594.6</v>
      </c>
      <c r="F18" s="32">
        <v>0</v>
      </c>
      <c r="G18" s="39" t="s">
        <v>41</v>
      </c>
      <c r="H18" s="39"/>
      <c r="I18" s="32">
        <f t="shared" si="6"/>
        <v>0</v>
      </c>
      <c r="J18" s="11">
        <v>0</v>
      </c>
      <c r="K18" s="32">
        <f t="shared" si="7"/>
        <v>0</v>
      </c>
      <c r="L18" s="12">
        <v>0</v>
      </c>
    </row>
    <row r="19" spans="1:12" x14ac:dyDescent="0.25">
      <c r="A19" s="9" t="s">
        <v>14</v>
      </c>
      <c r="B19" s="42"/>
      <c r="C19" s="31">
        <v>2002</v>
      </c>
      <c r="D19" s="32">
        <v>4380</v>
      </c>
      <c r="E19" s="32">
        <f t="shared" si="5"/>
        <v>438</v>
      </c>
      <c r="F19" s="32">
        <v>4380</v>
      </c>
      <c r="G19" s="39" t="s">
        <v>50</v>
      </c>
      <c r="H19" s="39"/>
      <c r="I19" s="32">
        <f t="shared" si="6"/>
        <v>4380</v>
      </c>
      <c r="J19" s="11">
        <v>0</v>
      </c>
      <c r="K19" s="32">
        <v>0</v>
      </c>
      <c r="L19" s="12">
        <v>0</v>
      </c>
    </row>
    <row r="20" spans="1:12" x14ac:dyDescent="0.25">
      <c r="A20" s="9" t="s">
        <v>15</v>
      </c>
      <c r="B20" s="42"/>
      <c r="C20" s="31">
        <v>2004</v>
      </c>
      <c r="D20" s="32">
        <v>8897</v>
      </c>
      <c r="E20" s="32">
        <f>D20*0.3</f>
        <v>2669.1</v>
      </c>
      <c r="F20" s="32">
        <v>8897</v>
      </c>
      <c r="G20" s="39"/>
      <c r="H20" s="39"/>
      <c r="I20" s="32">
        <f t="shared" si="6"/>
        <v>8897</v>
      </c>
      <c r="J20" s="11">
        <f>F20*0.2</f>
        <v>1779.4</v>
      </c>
      <c r="K20" s="32">
        <f t="shared" si="7"/>
        <v>8897</v>
      </c>
      <c r="L20" s="12">
        <f>I20*0.1</f>
        <v>889.7</v>
      </c>
    </row>
    <row r="21" spans="1:12" x14ac:dyDescent="0.25">
      <c r="A21" s="9" t="s">
        <v>20</v>
      </c>
      <c r="B21" s="42"/>
      <c r="C21" s="31">
        <v>2004</v>
      </c>
      <c r="D21" s="32">
        <v>6531</v>
      </c>
      <c r="E21" s="32">
        <f>D21*0.3</f>
        <v>1959.3</v>
      </c>
      <c r="F21" s="32">
        <v>6531</v>
      </c>
      <c r="G21" s="39" t="s">
        <v>50</v>
      </c>
      <c r="H21" s="39"/>
      <c r="I21" s="32">
        <f t="shared" si="6"/>
        <v>6531</v>
      </c>
      <c r="J21" s="11">
        <f t="shared" ref="J21:J22" si="8">F21*0.2</f>
        <v>1306.2</v>
      </c>
      <c r="K21" s="32">
        <v>0</v>
      </c>
      <c r="L21" s="12">
        <v>0</v>
      </c>
    </row>
    <row r="22" spans="1:12" x14ac:dyDescent="0.25">
      <c r="A22" s="9" t="s">
        <v>16</v>
      </c>
      <c r="B22" s="42"/>
      <c r="C22" s="31">
        <v>2004</v>
      </c>
      <c r="D22" s="32">
        <v>3995</v>
      </c>
      <c r="E22" s="32">
        <f>D22*0.3</f>
        <v>1198.5</v>
      </c>
      <c r="F22" s="32">
        <v>0</v>
      </c>
      <c r="G22" s="39" t="s">
        <v>41</v>
      </c>
      <c r="H22" s="39"/>
      <c r="I22" s="32">
        <f t="shared" si="6"/>
        <v>0</v>
      </c>
      <c r="J22" s="11">
        <f t="shared" si="8"/>
        <v>0</v>
      </c>
      <c r="K22" s="32">
        <f t="shared" si="7"/>
        <v>0</v>
      </c>
      <c r="L22" s="12">
        <f t="shared" ref="L22" si="9">I22*0.2</f>
        <v>0</v>
      </c>
    </row>
    <row r="23" spans="1:12" x14ac:dyDescent="0.25">
      <c r="A23" s="9" t="s">
        <v>17</v>
      </c>
      <c r="B23" s="42"/>
      <c r="C23" s="31">
        <v>2008</v>
      </c>
      <c r="D23" s="32">
        <v>23910</v>
      </c>
      <c r="E23" s="32">
        <f>D23*0.8</f>
        <v>19128</v>
      </c>
      <c r="F23" s="32">
        <f>122708-2718</f>
        <v>119990</v>
      </c>
      <c r="G23" s="32">
        <v>70000</v>
      </c>
      <c r="H23" s="32"/>
      <c r="I23" s="32">
        <f t="shared" si="6"/>
        <v>119990</v>
      </c>
      <c r="J23" s="11">
        <f>F23*0.7</f>
        <v>83993</v>
      </c>
      <c r="K23" s="32">
        <f t="shared" si="7"/>
        <v>119990</v>
      </c>
      <c r="L23" s="12">
        <f>I23*0.6</f>
        <v>71994</v>
      </c>
    </row>
    <row r="24" spans="1:12" x14ac:dyDescent="0.25">
      <c r="A24" s="9" t="s">
        <v>18</v>
      </c>
      <c r="B24" s="42"/>
      <c r="C24" s="31">
        <v>2008</v>
      </c>
      <c r="D24" s="32">
        <v>500</v>
      </c>
      <c r="E24" s="32">
        <f>D24*0.8</f>
        <v>400</v>
      </c>
      <c r="F24" s="32">
        <v>500</v>
      </c>
      <c r="G24" s="32"/>
      <c r="H24" s="32"/>
      <c r="I24" s="32">
        <f t="shared" si="6"/>
        <v>500</v>
      </c>
      <c r="J24" s="11">
        <f t="shared" ref="J24:J25" si="10">F24*0.7</f>
        <v>350</v>
      </c>
      <c r="K24" s="32">
        <f t="shared" si="7"/>
        <v>500</v>
      </c>
      <c r="L24" s="12">
        <f>I24*0.6</f>
        <v>300</v>
      </c>
    </row>
    <row r="25" spans="1:12" x14ac:dyDescent="0.25">
      <c r="A25" s="9" t="s">
        <v>17</v>
      </c>
      <c r="B25" s="42"/>
      <c r="C25" s="31">
        <v>2009</v>
      </c>
      <c r="D25" s="32">
        <v>2718</v>
      </c>
      <c r="E25" s="32">
        <f>D25*0.8</f>
        <v>2174.4</v>
      </c>
      <c r="F25" s="32">
        <v>2718</v>
      </c>
      <c r="G25" s="32"/>
      <c r="H25" s="32"/>
      <c r="I25" s="32">
        <f t="shared" si="6"/>
        <v>2718</v>
      </c>
      <c r="J25" s="11">
        <f t="shared" si="10"/>
        <v>1902.6</v>
      </c>
      <c r="K25" s="32">
        <f t="shared" si="7"/>
        <v>2718</v>
      </c>
      <c r="L25" s="12">
        <f>I25*0.6</f>
        <v>1630.8</v>
      </c>
    </row>
    <row r="26" spans="1:12" x14ac:dyDescent="0.25">
      <c r="A26" s="9" t="s">
        <v>13</v>
      </c>
      <c r="B26" s="42"/>
      <c r="C26" s="31">
        <v>2010</v>
      </c>
      <c r="D26" s="32">
        <v>28325</v>
      </c>
      <c r="E26" s="32">
        <v>28325</v>
      </c>
      <c r="F26" s="32">
        <v>28325</v>
      </c>
      <c r="G26" s="32"/>
      <c r="H26" s="32"/>
      <c r="I26" s="32">
        <f t="shared" si="6"/>
        <v>28325</v>
      </c>
      <c r="J26" s="11">
        <f>F26*0.9</f>
        <v>25492.5</v>
      </c>
      <c r="K26" s="32">
        <f t="shared" si="7"/>
        <v>28325</v>
      </c>
      <c r="L26" s="12">
        <f>I26*0.8</f>
        <v>22660</v>
      </c>
    </row>
    <row r="27" spans="1:12" x14ac:dyDescent="0.25">
      <c r="A27" s="9" t="s">
        <v>19</v>
      </c>
      <c r="B27" s="42"/>
      <c r="C27" s="31">
        <v>2010</v>
      </c>
      <c r="D27" s="32">
        <f>53903-41102</f>
        <v>12801</v>
      </c>
      <c r="E27" s="32">
        <v>12801</v>
      </c>
      <c r="F27" s="32">
        <v>53903</v>
      </c>
      <c r="G27" s="32">
        <v>41102</v>
      </c>
      <c r="H27" s="32"/>
      <c r="I27" s="32">
        <f t="shared" si="6"/>
        <v>53903</v>
      </c>
      <c r="J27" s="11">
        <f>F27*0.9</f>
        <v>48512.700000000004</v>
      </c>
      <c r="K27" s="32">
        <f t="shared" si="7"/>
        <v>53903</v>
      </c>
      <c r="L27" s="12">
        <f>I27*0.8</f>
        <v>43122.400000000001</v>
      </c>
    </row>
    <row r="28" spans="1:12" x14ac:dyDescent="0.25">
      <c r="A28" s="9" t="s">
        <v>40</v>
      </c>
      <c r="B28" s="42"/>
      <c r="C28" s="31">
        <v>2011</v>
      </c>
      <c r="D28" s="32"/>
      <c r="E28" s="32"/>
      <c r="F28" s="32"/>
      <c r="G28" s="32"/>
      <c r="H28" s="32"/>
      <c r="I28" s="32">
        <v>873</v>
      </c>
      <c r="J28" s="11">
        <v>873</v>
      </c>
      <c r="K28" s="32">
        <v>873</v>
      </c>
      <c r="L28" s="12">
        <f>873*0.9</f>
        <v>785.7</v>
      </c>
    </row>
    <row r="29" spans="1:12" x14ac:dyDescent="0.25">
      <c r="A29" s="9" t="s">
        <v>48</v>
      </c>
      <c r="B29" s="42"/>
      <c r="C29" s="31">
        <v>2012</v>
      </c>
      <c r="D29" s="32"/>
      <c r="E29" s="32"/>
      <c r="F29" s="32"/>
      <c r="G29" s="32"/>
      <c r="H29" s="32"/>
      <c r="I29" s="32"/>
      <c r="J29" s="11"/>
      <c r="K29" s="32">
        <v>70000</v>
      </c>
      <c r="L29" s="12">
        <f>K29</f>
        <v>70000</v>
      </c>
    </row>
    <row r="30" spans="1:12" x14ac:dyDescent="0.25">
      <c r="A30" s="9" t="s">
        <v>49</v>
      </c>
      <c r="B30" s="42"/>
      <c r="C30" s="31">
        <v>2012</v>
      </c>
      <c r="D30" s="32"/>
      <c r="E30" s="32"/>
      <c r="F30" s="32"/>
      <c r="G30" s="32"/>
      <c r="H30" s="32"/>
      <c r="I30" s="32"/>
      <c r="J30" s="11"/>
      <c r="K30" s="32">
        <v>1131</v>
      </c>
      <c r="L30" s="12">
        <f>K30</f>
        <v>1131</v>
      </c>
    </row>
    <row r="31" spans="1:12" ht="15.75" thickBot="1" x14ac:dyDescent="0.3">
      <c r="A31" s="9"/>
      <c r="B31" s="42"/>
      <c r="C31" s="33"/>
      <c r="D31" s="34"/>
      <c r="E31" s="34"/>
      <c r="F31" s="34"/>
      <c r="G31" s="34"/>
      <c r="H31" s="34"/>
      <c r="I31" s="34"/>
      <c r="J31" s="11"/>
      <c r="K31" s="34"/>
      <c r="L31" s="12"/>
    </row>
    <row r="32" spans="1:12" ht="15.75" thickTop="1" x14ac:dyDescent="0.25">
      <c r="A32" s="5"/>
      <c r="B32" s="6"/>
      <c r="C32" s="7"/>
      <c r="D32" s="11"/>
      <c r="E32" s="11"/>
      <c r="F32" s="11"/>
      <c r="G32" s="11"/>
      <c r="H32" s="11"/>
      <c r="I32" s="11"/>
      <c r="J32" s="13"/>
      <c r="K32" s="11"/>
      <c r="L32" s="14"/>
    </row>
    <row r="33" spans="1:12" x14ac:dyDescent="0.25">
      <c r="A33" s="9"/>
      <c r="B33" s="42"/>
      <c r="C33" s="10"/>
      <c r="D33" s="11">
        <f>SUM(D4:D30)</f>
        <v>137617</v>
      </c>
      <c r="E33" s="11">
        <f t="shared" ref="E33:L33" si="11">SUM(E4:E30)</f>
        <v>92507</v>
      </c>
      <c r="F33" s="11">
        <f t="shared" si="11"/>
        <v>264858</v>
      </c>
      <c r="G33" s="11"/>
      <c r="H33" s="11"/>
      <c r="I33" s="11">
        <f t="shared" si="11"/>
        <v>265731</v>
      </c>
      <c r="J33" s="11">
        <f t="shared" si="11"/>
        <v>185162.40000000002</v>
      </c>
      <c r="K33" s="11">
        <f t="shared" si="11"/>
        <v>312984</v>
      </c>
      <c r="L33" s="12">
        <f t="shared" si="11"/>
        <v>233466.6</v>
      </c>
    </row>
    <row r="34" spans="1:12" ht="15.75" thickBot="1" x14ac:dyDescent="0.3">
      <c r="A34" s="15"/>
      <c r="B34" s="44"/>
      <c r="C34" s="16"/>
      <c r="D34" s="17"/>
      <c r="E34" s="17"/>
      <c r="F34" s="17"/>
      <c r="G34" s="17"/>
      <c r="H34" s="17"/>
      <c r="I34" s="17"/>
      <c r="J34" s="17"/>
      <c r="K34" s="17"/>
      <c r="L34" s="18"/>
    </row>
    <row r="35" spans="1:12" ht="15.75" thickTop="1" x14ac:dyDescent="0.25">
      <c r="A35" s="19"/>
      <c r="B35" s="19"/>
      <c r="C35" s="20"/>
      <c r="D35" s="19"/>
      <c r="E35" s="19"/>
      <c r="F35" s="19"/>
      <c r="G35" s="19"/>
      <c r="H35" s="19"/>
      <c r="I35" s="19"/>
      <c r="J35" s="19"/>
      <c r="K35" s="19"/>
      <c r="L35" s="19"/>
    </row>
    <row r="36" spans="1:12" x14ac:dyDescent="0.25">
      <c r="A36" s="19" t="s">
        <v>60</v>
      </c>
      <c r="B36" s="19"/>
      <c r="C36" s="20"/>
      <c r="D36" s="19"/>
      <c r="E36" s="19"/>
      <c r="F36" s="19"/>
      <c r="G36" s="19"/>
      <c r="H36" s="19"/>
      <c r="I36" s="19"/>
      <c r="J36" s="19"/>
      <c r="K36" s="19"/>
      <c r="L36" s="19"/>
    </row>
    <row r="37" spans="1:12" x14ac:dyDescent="0.25">
      <c r="A37" s="19"/>
      <c r="B37" s="19"/>
      <c r="C37" s="20"/>
      <c r="D37" s="19"/>
      <c r="E37" s="19"/>
      <c r="F37" s="19"/>
      <c r="G37" s="19"/>
      <c r="H37" s="19"/>
      <c r="I37" s="19"/>
      <c r="J37" s="19"/>
      <c r="K37" s="19"/>
      <c r="L37" s="19"/>
    </row>
    <row r="38" spans="1:12" x14ac:dyDescent="0.25">
      <c r="A38" s="19" t="s">
        <v>46</v>
      </c>
      <c r="B38" s="19" t="s">
        <v>61</v>
      </c>
      <c r="D38" s="19"/>
      <c r="E38" s="19"/>
      <c r="F38" s="19"/>
      <c r="G38" s="19"/>
      <c r="H38" s="19"/>
      <c r="I38" s="19"/>
      <c r="J38" s="19"/>
      <c r="K38" s="19"/>
      <c r="L38" s="19"/>
    </row>
    <row r="39" spans="1:12" x14ac:dyDescent="0.25">
      <c r="A39" s="19" t="s">
        <v>47</v>
      </c>
      <c r="B39" s="40" t="s">
        <v>59</v>
      </c>
      <c r="D39" s="19"/>
      <c r="E39" s="19"/>
      <c r="F39" s="19"/>
      <c r="G39" s="19"/>
      <c r="H39" s="19"/>
      <c r="I39" s="19"/>
      <c r="J39" s="19"/>
      <c r="K39" s="19"/>
      <c r="L39" s="19"/>
    </row>
    <row r="40" spans="1:12" x14ac:dyDescent="0.25">
      <c r="A40" s="19"/>
      <c r="B40" s="19"/>
      <c r="C40" s="20"/>
      <c r="D40" s="19"/>
      <c r="E40" s="19"/>
      <c r="F40" s="19"/>
      <c r="G40" s="19"/>
      <c r="H40" s="19"/>
      <c r="I40" s="19"/>
      <c r="J40" s="19"/>
      <c r="K40" s="19"/>
      <c r="L40" s="19"/>
    </row>
    <row r="41" spans="1:12" x14ac:dyDescent="0.25">
      <c r="A41" s="19"/>
      <c r="B41" s="19"/>
      <c r="C41" s="20"/>
      <c r="D41" s="19"/>
      <c r="E41" s="19"/>
      <c r="F41" s="19"/>
      <c r="G41" s="19"/>
      <c r="H41" s="19"/>
      <c r="I41" s="19"/>
      <c r="J41" s="19"/>
      <c r="K41" s="19"/>
      <c r="L41" s="19"/>
    </row>
    <row r="42" spans="1:12" x14ac:dyDescent="0.25">
      <c r="A42" s="19"/>
      <c r="B42" s="19"/>
      <c r="C42" s="20"/>
      <c r="D42" s="19"/>
      <c r="E42" s="19"/>
      <c r="F42" s="19"/>
      <c r="G42" s="19"/>
      <c r="H42" s="19"/>
      <c r="I42" s="19"/>
      <c r="J42" s="19"/>
      <c r="K42" s="19"/>
      <c r="L42" s="19"/>
    </row>
  </sheetData>
  <mergeCells count="1">
    <mergeCell ref="A1:L1"/>
  </mergeCells>
  <pageMargins left="0.70866141732283472" right="0.70866141732283472" top="0.74803149606299213" bottom="0.74803149606299213" header="0.31496062992125984" footer="0.31496062992125984"/>
  <pageSetup paperSize="9" scale="7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Current Version</vt:lpstr>
      <vt:lpstr>Sheet3</vt:lpstr>
      <vt:lpstr>'Current Version'!Print_Area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Tim</cp:lastModifiedBy>
  <cp:lastPrinted>2013-04-12T17:24:12Z</cp:lastPrinted>
  <dcterms:created xsi:type="dcterms:W3CDTF">2012-02-27T14:25:20Z</dcterms:created>
  <dcterms:modified xsi:type="dcterms:W3CDTF">2013-05-06T19:40:38Z</dcterms:modified>
</cp:coreProperties>
</file>