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1"/>
  </bookViews>
  <sheets>
    <sheet name="Cover Sheet" sheetId="1" r:id="rId1"/>
    <sheet name="Spend&amp;Budget " sheetId="2" r:id="rId2"/>
    <sheet name="Analysis " sheetId="3" r:id="rId3"/>
  </sheets>
  <definedNames>
    <definedName name="_xlnm.Print_Area" localSheetId="2">'Analysis '!$A$1:$B$62</definedName>
    <definedName name="_xlnm.Print_Area" localSheetId="1">'Spend&amp;Budget '!$A$1:$Q$62</definedName>
  </definedNames>
  <calcPr fullCalcOnLoad="1"/>
</workbook>
</file>

<file path=xl/comments3.xml><?xml version="1.0" encoding="utf-8"?>
<comments xmlns="http://schemas.openxmlformats.org/spreadsheetml/2006/main">
  <authors>
    <author>Tim Watton</author>
  </authors>
  <commentList>
    <comment ref="B6" authorId="0">
      <text>
        <r>
          <rPr>
            <b/>
            <sz val="9"/>
            <rFont val="Tahoma"/>
            <family val="2"/>
          </rPr>
          <t>Tim Watton:</t>
        </r>
        <r>
          <rPr>
            <sz val="9"/>
            <rFont val="Tahoma"/>
            <family val="2"/>
          </rPr>
          <t xml:space="preserve">
To include effects of LGPS contributions 
  @ 16.5% = 2383</t>
        </r>
      </text>
    </comment>
    <comment ref="B31" authorId="0">
      <text>
        <r>
          <rPr>
            <b/>
            <sz val="9"/>
            <rFont val="Tahoma"/>
            <family val="2"/>
          </rPr>
          <t>Tim Watton:</t>
        </r>
        <r>
          <rPr>
            <sz val="9"/>
            <rFont val="Tahoma"/>
            <family val="2"/>
          </rPr>
          <t xml:space="preserve">
additional groundworks handyman</t>
        </r>
      </text>
    </comment>
    <comment ref="B42" authorId="0">
      <text>
        <r>
          <rPr>
            <b/>
            <sz val="9"/>
            <rFont val="Tahoma"/>
            <family val="2"/>
          </rPr>
          <t>Tim Watton:</t>
        </r>
        <r>
          <rPr>
            <sz val="9"/>
            <rFont val="Tahoma"/>
            <family val="2"/>
          </rPr>
          <t xml:space="preserve">
Balancing figure
</t>
        </r>
      </text>
    </comment>
    <comment ref="B53" authorId="0">
      <text>
        <r>
          <rPr>
            <b/>
            <sz val="9"/>
            <rFont val="Tahoma"/>
            <family val="2"/>
          </rPr>
          <t>Tim Watton:</t>
        </r>
        <r>
          <rPr>
            <sz val="9"/>
            <rFont val="Tahoma"/>
            <family val="2"/>
          </rPr>
          <t xml:space="preserve">
3% on precept
</t>
        </r>
      </text>
    </comment>
    <comment ref="B56" authorId="0">
      <text>
        <r>
          <rPr>
            <b/>
            <sz val="9"/>
            <rFont val="Tahoma"/>
            <family val="2"/>
          </rPr>
          <t>Tim Watton:</t>
        </r>
        <r>
          <rPr>
            <sz val="9"/>
            <rFont val="Tahoma"/>
            <family val="2"/>
          </rPr>
          <t xml:space="preserve">
5%  fees increase</t>
        </r>
      </text>
    </comment>
  </commentList>
</comments>
</file>

<file path=xl/sharedStrings.xml><?xml version="1.0" encoding="utf-8"?>
<sst xmlns="http://schemas.openxmlformats.org/spreadsheetml/2006/main" count="151" uniqueCount="98">
  <si>
    <t>Training</t>
  </si>
  <si>
    <t>Description</t>
  </si>
  <si>
    <t>BANK RECONCILLIATION</t>
  </si>
  <si>
    <t>CASH BOOK</t>
  </si>
  <si>
    <t>SCHEDULE OF ASSESTS</t>
  </si>
  <si>
    <t>RECEIPTS &amp; PAYMENTS</t>
  </si>
  <si>
    <t>RECORD OF GRANTS</t>
  </si>
  <si>
    <t>Which Farm PARISH COUNCIL</t>
  </si>
  <si>
    <t>Totals</t>
  </si>
  <si>
    <t>Apr</t>
  </si>
  <si>
    <t>May</t>
  </si>
  <si>
    <t>Jun</t>
  </si>
  <si>
    <t>Jul</t>
  </si>
  <si>
    <t>Aug</t>
  </si>
  <si>
    <t>Sep</t>
  </si>
  <si>
    <t>1/2 year Spend</t>
  </si>
  <si>
    <t>Oct</t>
  </si>
  <si>
    <t>Nov</t>
  </si>
  <si>
    <t>Dec</t>
  </si>
  <si>
    <t>Jan</t>
  </si>
  <si>
    <t>Feb</t>
  </si>
  <si>
    <t>Mar</t>
  </si>
  <si>
    <t>Expenditure</t>
  </si>
  <si>
    <t>Clerk's Salary</t>
  </si>
  <si>
    <t>Insurance</t>
  </si>
  <si>
    <t>DAPTC Subs</t>
  </si>
  <si>
    <t>Audit Fees</t>
  </si>
  <si>
    <t>Hall Hire</t>
  </si>
  <si>
    <t>Income</t>
  </si>
  <si>
    <t>Precept (budget)</t>
  </si>
  <si>
    <t>Deposit Interest / charges</t>
  </si>
  <si>
    <t>TOTALS</t>
  </si>
  <si>
    <t xml:space="preserve">Office furniture &amp; equipment </t>
  </si>
  <si>
    <t>Stationery &amp; Postage etc</t>
  </si>
  <si>
    <t>Cllrs Expenses</t>
  </si>
  <si>
    <t>Utilities</t>
  </si>
  <si>
    <t>Lytchett Link</t>
  </si>
  <si>
    <t>Chmns Allowance</t>
  </si>
  <si>
    <t>Subs</t>
  </si>
  <si>
    <t>Data Prot</t>
  </si>
  <si>
    <t xml:space="preserve">Misc (incl legal &amp; profnl fees) </t>
  </si>
  <si>
    <t xml:space="preserve">Boradband fees &amp; calls </t>
  </si>
  <si>
    <t>Library Opening Hrs</t>
  </si>
  <si>
    <t>Admin sub totals</t>
  </si>
  <si>
    <t>Allotments / Dyetts</t>
  </si>
  <si>
    <t>Burial Ground Maint</t>
  </si>
  <si>
    <t>Open Spaces maint</t>
  </si>
  <si>
    <t>Play areas inspection &amp; maint</t>
  </si>
  <si>
    <t>Skatepark maint</t>
  </si>
  <si>
    <t>Village Handyman</t>
  </si>
  <si>
    <t>General Grass cutting contract</t>
  </si>
  <si>
    <t>Foxhills Maint</t>
  </si>
  <si>
    <t>Lytchett Astro maint</t>
  </si>
  <si>
    <t>Club Hall Maint</t>
  </si>
  <si>
    <t>Open Spaces sub total</t>
  </si>
  <si>
    <t xml:space="preserve">Grants / donations </t>
  </si>
  <si>
    <t xml:space="preserve">Youth Grants </t>
  </si>
  <si>
    <t>Grants sub totals</t>
  </si>
  <si>
    <t>Election expenses</t>
  </si>
  <si>
    <t>Gen capital projects</t>
  </si>
  <si>
    <t>Skate park sinking fund (25 yr)</t>
  </si>
  <si>
    <t>Play equipment sinking fund</t>
  </si>
  <si>
    <t xml:space="preserve">Neighbourhood planning </t>
  </si>
  <si>
    <t>Projects sub totals</t>
  </si>
  <si>
    <t xml:space="preserve">Other grants </t>
  </si>
  <si>
    <t>Burial charges</t>
  </si>
  <si>
    <t>Rent: allotments</t>
  </si>
  <si>
    <t>Rent: Scout hut &amp; sports club land</t>
  </si>
  <si>
    <t>Spend  Yr and Budget  2015/16</t>
  </si>
  <si>
    <t xml:space="preserve"> Lytchett Matravers Parish Council</t>
  </si>
  <si>
    <t>Web site (hosting + retainer)</t>
  </si>
  <si>
    <t>Council tax support grant</t>
  </si>
  <si>
    <t>VH Toilets refurb proj</t>
  </si>
  <si>
    <t>Budget proposal 2016/17</t>
  </si>
  <si>
    <t>???</t>
  </si>
  <si>
    <t>checksum</t>
  </si>
  <si>
    <t xml:space="preserve">General capital projects </t>
  </si>
  <si>
    <t xml:space="preserve">Broadband fees &amp; calls </t>
  </si>
  <si>
    <t>Allotments</t>
  </si>
  <si>
    <t>Council administration</t>
  </si>
  <si>
    <t>Cemetery maintenance</t>
  </si>
  <si>
    <t xml:space="preserve">Grants and dontations to local organisations </t>
  </si>
  <si>
    <t>Projects</t>
  </si>
  <si>
    <t xml:space="preserve">Open spaces and facilities  </t>
  </si>
  <si>
    <t>Library Hours</t>
  </si>
  <si>
    <t xml:space="preserve">Communications </t>
  </si>
  <si>
    <t>Website</t>
  </si>
  <si>
    <t>Highways "working together"</t>
  </si>
  <si>
    <t>Lytchett Astro sinking fund</t>
  </si>
  <si>
    <t>Spend  Yr and Budget  2016/17</t>
  </si>
  <si>
    <t>2016/17 Projected Spend</t>
  </si>
  <si>
    <t>Budget proposal 2017/18</t>
  </si>
  <si>
    <t>Pension contrib</t>
  </si>
  <si>
    <t>Incl in above</t>
  </si>
  <si>
    <t xml:space="preserve">Total Expenditure </t>
  </si>
  <si>
    <t>Share of CIL</t>
  </si>
  <si>
    <t>2016/17 Budget</t>
  </si>
  <si>
    <t>Proposed precept increase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</si>
</sst>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#,##0.0"/>
    <numFmt numFmtId="170" formatCode="[$-809]dd\ mmmm\ yyyy"/>
    <numFmt numFmtId="171" formatCode="[$-F800]dddd\,\ mmmm\ dd\,\ yyyy"/>
  </numFmts>
  <fonts count="8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 Unicode MS"/>
      <family val="2"/>
    </font>
    <font>
      <b/>
      <u val="single"/>
      <sz val="24"/>
      <name val="Arial Unicode MS"/>
      <family val="2"/>
    </font>
    <font>
      <u val="single"/>
      <sz val="24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62"/>
      <name val="Arial"/>
      <family val="2"/>
    </font>
    <font>
      <sz val="11"/>
      <color indexed="56"/>
      <name val="Calibri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u val="single"/>
      <sz val="14"/>
      <color indexed="8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i/>
      <sz val="8"/>
      <color indexed="17"/>
      <name val="Calibri"/>
      <family val="2"/>
    </font>
    <font>
      <i/>
      <sz val="11"/>
      <color indexed="17"/>
      <name val="Calibri"/>
      <family val="2"/>
    </font>
    <font>
      <b/>
      <i/>
      <sz val="8"/>
      <color indexed="17"/>
      <name val="Calibri"/>
      <family val="2"/>
    </font>
    <font>
      <b/>
      <i/>
      <sz val="8"/>
      <color indexed="17"/>
      <name val="Arial"/>
      <family val="2"/>
    </font>
    <font>
      <sz val="8"/>
      <color indexed="17"/>
      <name val="Calibri"/>
      <family val="2"/>
    </font>
    <font>
      <sz val="11"/>
      <name val="Calibri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4"/>
      <color theme="4"/>
      <name val="Arial"/>
      <family val="2"/>
    </font>
    <font>
      <sz val="11"/>
      <color theme="4"/>
      <name val="Calibri"/>
      <family val="2"/>
    </font>
    <font>
      <sz val="11"/>
      <color theme="3"/>
      <name val="Calibri"/>
      <family val="2"/>
    </font>
    <font>
      <i/>
      <sz val="10"/>
      <color theme="3"/>
      <name val="Arial"/>
      <family val="2"/>
    </font>
    <font>
      <b/>
      <sz val="10"/>
      <color theme="3"/>
      <name val="Arial"/>
      <family val="2"/>
    </font>
    <font>
      <b/>
      <u val="single"/>
      <sz val="14"/>
      <color theme="1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i/>
      <sz val="8"/>
      <color rgb="FF00B050"/>
      <name val="Calibri"/>
      <family val="2"/>
    </font>
    <font>
      <i/>
      <sz val="11"/>
      <color rgb="FF00B050"/>
      <name val="Calibri"/>
      <family val="2"/>
    </font>
    <font>
      <b/>
      <i/>
      <sz val="8"/>
      <color rgb="FF00B050"/>
      <name val="Calibri"/>
      <family val="2"/>
    </font>
    <font>
      <b/>
      <i/>
      <sz val="8"/>
      <color rgb="FF00B050"/>
      <name val="Arial"/>
      <family val="2"/>
    </font>
    <font>
      <sz val="8"/>
      <color rgb="FF00B050"/>
      <name val="Calibri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68" fillId="0" borderId="0" xfId="56" applyNumberFormat="1" applyFont="1">
      <alignment/>
      <protection/>
    </xf>
    <xf numFmtId="2" fontId="68" fillId="0" borderId="0" xfId="56" applyNumberFormat="1" applyFont="1">
      <alignment/>
      <protection/>
    </xf>
    <xf numFmtId="0" fontId="68" fillId="0" borderId="0" xfId="56" applyFont="1">
      <alignment/>
      <protection/>
    </xf>
    <xf numFmtId="4" fontId="69" fillId="0" borderId="0" xfId="56" applyNumberFormat="1" applyFont="1">
      <alignment/>
      <protection/>
    </xf>
    <xf numFmtId="0" fontId="51" fillId="0" borderId="0" xfId="56" applyAlignment="1">
      <alignment horizontal="center"/>
      <protection/>
    </xf>
    <xf numFmtId="4" fontId="70" fillId="0" borderId="0" xfId="56" applyNumberFormat="1" applyFont="1" applyAlignment="1">
      <alignment horizontal="center"/>
      <protection/>
    </xf>
    <xf numFmtId="2" fontId="51" fillId="0" borderId="0" xfId="56" applyNumberFormat="1" applyAlignment="1">
      <alignment horizontal="center"/>
      <protection/>
    </xf>
    <xf numFmtId="0" fontId="51" fillId="0" borderId="0" xfId="56">
      <alignment/>
      <protection/>
    </xf>
    <xf numFmtId="0" fontId="51" fillId="0" borderId="0" xfId="56" applyAlignment="1">
      <alignment wrapText="1"/>
      <protection/>
    </xf>
    <xf numFmtId="4" fontId="51" fillId="0" borderId="0" xfId="56" applyNumberFormat="1" applyAlignment="1">
      <alignment horizontal="center"/>
      <protection/>
    </xf>
    <xf numFmtId="0" fontId="66" fillId="0" borderId="10" xfId="56" applyFont="1" applyBorder="1" applyAlignment="1">
      <alignment wrapText="1"/>
      <protection/>
    </xf>
    <xf numFmtId="4" fontId="66" fillId="0" borderId="10" xfId="56" applyNumberFormat="1" applyFont="1" applyBorder="1" applyAlignment="1">
      <alignment horizontal="center" wrapText="1"/>
      <protection/>
    </xf>
    <xf numFmtId="4" fontId="2" fillId="33" borderId="10" xfId="56" applyNumberFormat="1" applyFont="1" applyFill="1" applyBorder="1" applyAlignment="1">
      <alignment horizontal="center" wrapText="1"/>
      <protection/>
    </xf>
    <xf numFmtId="2" fontId="66" fillId="0" borderId="10" xfId="56" applyNumberFormat="1" applyFont="1" applyBorder="1" applyAlignment="1">
      <alignment horizontal="center" wrapText="1"/>
      <protection/>
    </xf>
    <xf numFmtId="4" fontId="60" fillId="0" borderId="10" xfId="56" applyNumberFormat="1" applyFont="1" applyBorder="1" applyAlignment="1">
      <alignment horizontal="center" wrapText="1"/>
      <protection/>
    </xf>
    <xf numFmtId="0" fontId="60" fillId="0" borderId="10" xfId="56" applyFont="1" applyBorder="1" applyAlignment="1">
      <alignment horizontal="center" wrapText="1"/>
      <protection/>
    </xf>
    <xf numFmtId="0" fontId="66" fillId="0" borderId="0" xfId="56" applyFont="1" applyAlignment="1">
      <alignment wrapText="1"/>
      <protection/>
    </xf>
    <xf numFmtId="0" fontId="8" fillId="0" borderId="10" xfId="56" applyFont="1" applyBorder="1" applyAlignment="1">
      <alignment wrapText="1"/>
      <protection/>
    </xf>
    <xf numFmtId="4" fontId="51" fillId="0" borderId="10" xfId="56" applyNumberFormat="1" applyBorder="1" applyAlignment="1">
      <alignment horizontal="center"/>
      <protection/>
    </xf>
    <xf numFmtId="4" fontId="2" fillId="33" borderId="10" xfId="56" applyNumberFormat="1" applyFont="1" applyFill="1" applyBorder="1" applyAlignment="1">
      <alignment horizontal="center"/>
      <protection/>
    </xf>
    <xf numFmtId="2" fontId="51" fillId="0" borderId="10" xfId="56" applyNumberFormat="1" applyBorder="1" applyAlignment="1">
      <alignment horizontal="center"/>
      <protection/>
    </xf>
    <xf numFmtId="4" fontId="71" fillId="0" borderId="10" xfId="56" applyNumberFormat="1" applyFont="1" applyBorder="1" applyAlignment="1">
      <alignment horizontal="center"/>
      <protection/>
    </xf>
    <xf numFmtId="0" fontId="72" fillId="0" borderId="10" xfId="56" applyFont="1" applyBorder="1" applyAlignment="1">
      <alignment horizontal="center"/>
      <protection/>
    </xf>
    <xf numFmtId="4" fontId="72" fillId="0" borderId="10" xfId="56" applyNumberFormat="1" applyFont="1" applyBorder="1" applyAlignment="1">
      <alignment horizontal="center"/>
      <protection/>
    </xf>
    <xf numFmtId="2" fontId="51" fillId="34" borderId="10" xfId="56" applyNumberFormat="1" applyFill="1" applyBorder="1" applyAlignment="1">
      <alignment horizontal="center"/>
      <protection/>
    </xf>
    <xf numFmtId="0" fontId="51" fillId="0" borderId="10" xfId="56" applyBorder="1" applyAlignment="1">
      <alignment wrapText="1"/>
      <protection/>
    </xf>
    <xf numFmtId="0" fontId="73" fillId="0" borderId="10" xfId="0" applyFont="1" applyBorder="1" applyAlignment="1">
      <alignment horizontal="center"/>
    </xf>
    <xf numFmtId="2" fontId="9" fillId="34" borderId="10" xfId="56" applyNumberFormat="1" applyFont="1" applyFill="1" applyBorder="1" applyAlignment="1" quotePrefix="1">
      <alignment horizontal="center"/>
      <protection/>
    </xf>
    <xf numFmtId="4" fontId="51" fillId="0" borderId="0" xfId="56" applyNumberFormat="1">
      <alignment/>
      <protection/>
    </xf>
    <xf numFmtId="0" fontId="51" fillId="0" borderId="10" xfId="56" applyFont="1" applyBorder="1" applyAlignment="1">
      <alignment wrapText="1"/>
      <protection/>
    </xf>
    <xf numFmtId="2" fontId="2" fillId="34" borderId="10" xfId="56" applyNumberFormat="1" applyFont="1" applyFill="1" applyBorder="1" applyAlignment="1">
      <alignment horizontal="center"/>
      <protection/>
    </xf>
    <xf numFmtId="0" fontId="8" fillId="0" borderId="11" xfId="56" applyFont="1" applyFill="1" applyBorder="1" applyAlignment="1">
      <alignment wrapText="1"/>
      <protection/>
    </xf>
    <xf numFmtId="4" fontId="0" fillId="0" borderId="0" xfId="56" applyNumberFormat="1" applyFont="1" applyAlignment="1">
      <alignment horizontal="center"/>
      <protection/>
    </xf>
    <xf numFmtId="0" fontId="51" fillId="0" borderId="10" xfId="56" applyFill="1" applyBorder="1" applyAlignment="1">
      <alignment wrapText="1"/>
      <protection/>
    </xf>
    <xf numFmtId="0" fontId="51" fillId="0" borderId="10" xfId="56" applyFont="1" applyFill="1" applyBorder="1" applyAlignment="1">
      <alignment wrapText="1"/>
      <protection/>
    </xf>
    <xf numFmtId="0" fontId="2" fillId="0" borderId="10" xfId="56" applyFont="1" applyBorder="1" applyAlignment="1">
      <alignment wrapText="1"/>
      <protection/>
    </xf>
    <xf numFmtId="2" fontId="51" fillId="0" borderId="0" xfId="56" applyNumberFormat="1">
      <alignment/>
      <protection/>
    </xf>
    <xf numFmtId="4" fontId="70" fillId="0" borderId="0" xfId="56" applyNumberFormat="1" applyFont="1">
      <alignment/>
      <protection/>
    </xf>
    <xf numFmtId="4" fontId="6" fillId="33" borderId="10" xfId="56" applyNumberFormat="1" applyFont="1" applyFill="1" applyBorder="1" applyAlignment="1">
      <alignment horizontal="center"/>
      <protection/>
    </xf>
    <xf numFmtId="0" fontId="66" fillId="0" borderId="0" xfId="56" applyFont="1">
      <alignment/>
      <protection/>
    </xf>
    <xf numFmtId="0" fontId="51" fillId="0" borderId="0" xfId="56" applyFont="1">
      <alignment/>
      <protection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34" fillId="0" borderId="10" xfId="56" applyNumberFormat="1" applyFont="1" applyBorder="1" applyAlignment="1">
      <alignment horizontal="center"/>
      <protection/>
    </xf>
    <xf numFmtId="2" fontId="34" fillId="15" borderId="10" xfId="56" applyNumberFormat="1" applyFont="1" applyFill="1" applyBorder="1" applyAlignment="1">
      <alignment horizontal="center"/>
      <protection/>
    </xf>
    <xf numFmtId="2" fontId="2" fillId="34" borderId="10" xfId="56" applyNumberFormat="1" applyFont="1" applyFill="1" applyBorder="1" applyAlignment="1">
      <alignment horizontal="center" wrapText="1"/>
      <protection/>
    </xf>
    <xf numFmtId="2" fontId="66" fillId="34" borderId="0" xfId="56" applyNumberFormat="1" applyFont="1" applyFill="1" applyAlignment="1">
      <alignment horizontal="center"/>
      <protection/>
    </xf>
    <xf numFmtId="2" fontId="34" fillId="34" borderId="10" xfId="56" applyNumberFormat="1" applyFont="1" applyFill="1" applyBorder="1" applyAlignment="1">
      <alignment horizontal="center"/>
      <protection/>
    </xf>
    <xf numFmtId="2" fontId="66" fillId="33" borderId="12" xfId="56" applyNumberFormat="1" applyFont="1" applyFill="1" applyBorder="1" applyAlignment="1">
      <alignment horizontal="center" vertical="center" wrapText="1"/>
      <protection/>
    </xf>
    <xf numFmtId="2" fontId="51" fillId="33" borderId="10" xfId="56" applyNumberFormat="1" applyFill="1" applyBorder="1" applyAlignment="1">
      <alignment horizontal="center" vertical="center" wrapText="1"/>
      <protection/>
    </xf>
    <xf numFmtId="2" fontId="0" fillId="33" borderId="10" xfId="56" applyNumberFormat="1" applyFont="1" applyFill="1" applyBorder="1" applyAlignment="1">
      <alignment horizontal="center"/>
      <protection/>
    </xf>
    <xf numFmtId="2" fontId="2" fillId="33" borderId="10" xfId="56" applyNumberFormat="1" applyFont="1" applyFill="1" applyBorder="1" applyAlignment="1">
      <alignment horizontal="center"/>
      <protection/>
    </xf>
    <xf numFmtId="2" fontId="2" fillId="33" borderId="10" xfId="0" applyNumberFormat="1" applyFont="1" applyFill="1" applyBorder="1" applyAlignment="1">
      <alignment horizontal="center"/>
    </xf>
    <xf numFmtId="2" fontId="0" fillId="33" borderId="0" xfId="56" applyNumberFormat="1" applyFont="1" applyFill="1" applyAlignment="1">
      <alignment horizontal="center"/>
      <protection/>
    </xf>
    <xf numFmtId="0" fontId="74" fillId="0" borderId="0" xfId="56" applyFont="1" applyAlignment="1">
      <alignment vertical="center"/>
      <protection/>
    </xf>
    <xf numFmtId="43" fontId="7" fillId="0" borderId="0" xfId="44" applyFont="1" applyAlignment="1">
      <alignment vertical="center"/>
    </xf>
    <xf numFmtId="2" fontId="2" fillId="34" borderId="10" xfId="56" applyNumberFormat="1" applyFont="1" applyFill="1" applyBorder="1" applyAlignment="1" quotePrefix="1">
      <alignment horizontal="center"/>
      <protection/>
    </xf>
    <xf numFmtId="2" fontId="2" fillId="35" borderId="10" xfId="56" applyNumberFormat="1" applyFont="1" applyFill="1" applyBorder="1" applyAlignment="1" quotePrefix="1">
      <alignment horizontal="center"/>
      <protection/>
    </xf>
    <xf numFmtId="0" fontId="51" fillId="35" borderId="10" xfId="56" applyFont="1" applyFill="1" applyBorder="1" applyAlignment="1">
      <alignment wrapText="1"/>
      <protection/>
    </xf>
    <xf numFmtId="4" fontId="75" fillId="0" borderId="10" xfId="56" applyNumberFormat="1" applyFont="1" applyFill="1" applyBorder="1" applyAlignment="1">
      <alignment horizontal="center"/>
      <protection/>
    </xf>
    <xf numFmtId="4" fontId="75" fillId="0" borderId="10" xfId="56" applyNumberFormat="1" applyFont="1" applyBorder="1" applyAlignment="1">
      <alignment horizontal="center"/>
      <protection/>
    </xf>
    <xf numFmtId="2" fontId="75" fillId="0" borderId="10" xfId="56" applyNumberFormat="1" applyFont="1" applyBorder="1" applyAlignment="1">
      <alignment horizontal="center"/>
      <protection/>
    </xf>
    <xf numFmtId="2" fontId="76" fillId="0" borderId="10" xfId="56" applyNumberFormat="1" applyFont="1" applyBorder="1" applyAlignment="1">
      <alignment horizontal="center"/>
      <protection/>
    </xf>
    <xf numFmtId="4" fontId="76" fillId="0" borderId="10" xfId="56" applyNumberFormat="1" applyFont="1" applyBorder="1" applyAlignment="1">
      <alignment horizontal="center"/>
      <protection/>
    </xf>
    <xf numFmtId="4" fontId="77" fillId="0" borderId="10" xfId="56" applyNumberFormat="1" applyFont="1" applyBorder="1">
      <alignment/>
      <protection/>
    </xf>
    <xf numFmtId="0" fontId="78" fillId="0" borderId="10" xfId="56" applyFont="1" applyBorder="1">
      <alignment/>
      <protection/>
    </xf>
    <xf numFmtId="4" fontId="79" fillId="0" borderId="10" xfId="56" applyNumberFormat="1" applyFont="1" applyBorder="1">
      <alignment/>
      <protection/>
    </xf>
    <xf numFmtId="2" fontId="80" fillId="0" borderId="10" xfId="56" applyNumberFormat="1" applyFont="1" applyBorder="1" applyAlignment="1">
      <alignment horizontal="center"/>
      <protection/>
    </xf>
    <xf numFmtId="4" fontId="80" fillId="0" borderId="10" xfId="56" applyNumberFormat="1" applyFont="1" applyBorder="1" applyAlignment="1">
      <alignment horizontal="center"/>
      <protection/>
    </xf>
    <xf numFmtId="1" fontId="76" fillId="0" borderId="10" xfId="56" applyNumberFormat="1" applyFont="1" applyBorder="1" applyAlignment="1">
      <alignment horizontal="center"/>
      <protection/>
    </xf>
    <xf numFmtId="4" fontId="81" fillId="0" borderId="10" xfId="56" applyNumberFormat="1" applyFont="1" applyBorder="1">
      <alignment/>
      <protection/>
    </xf>
    <xf numFmtId="0" fontId="0" fillId="0" borderId="0" xfId="0" applyFont="1" applyAlignment="1">
      <alignment/>
    </xf>
    <xf numFmtId="0" fontId="73" fillId="0" borderId="10" xfId="0" applyFont="1" applyFill="1" applyBorder="1" applyAlignment="1">
      <alignment horizontal="center"/>
    </xf>
    <xf numFmtId="2" fontId="75" fillId="0" borderId="10" xfId="56" applyNumberFormat="1" applyFont="1" applyFill="1" applyBorder="1" applyAlignment="1">
      <alignment horizontal="center"/>
      <protection/>
    </xf>
    <xf numFmtId="4" fontId="81" fillId="0" borderId="10" xfId="56" applyNumberFormat="1" applyFont="1" applyFill="1" applyBorder="1">
      <alignment/>
      <protection/>
    </xf>
    <xf numFmtId="0" fontId="51" fillId="0" borderId="0" xfId="56" applyFill="1">
      <alignment/>
      <protection/>
    </xf>
    <xf numFmtId="0" fontId="0" fillId="0" borderId="0" xfId="0" applyFill="1" applyAlignment="1">
      <alignment/>
    </xf>
    <xf numFmtId="2" fontId="9" fillId="35" borderId="10" xfId="56" applyNumberFormat="1" applyFont="1" applyFill="1" applyBorder="1" applyAlignment="1" quotePrefix="1">
      <alignment horizontal="center"/>
      <protection/>
    </xf>
    <xf numFmtId="0" fontId="51" fillId="17" borderId="10" xfId="56" applyFill="1" applyBorder="1" applyAlignment="1">
      <alignment wrapText="1"/>
      <protection/>
    </xf>
    <xf numFmtId="4" fontId="6" fillId="0" borderId="10" xfId="0" applyNumberFormat="1" applyFont="1" applyBorder="1" applyAlignment="1">
      <alignment horizontal="center"/>
    </xf>
    <xf numFmtId="4" fontId="1" fillId="0" borderId="10" xfId="56" applyNumberFormat="1" applyFont="1" applyFill="1" applyBorder="1" applyAlignment="1">
      <alignment horizontal="center"/>
      <protection/>
    </xf>
    <xf numFmtId="4" fontId="6" fillId="0" borderId="10" xfId="56" applyNumberFormat="1" applyFont="1" applyFill="1" applyBorder="1" applyAlignment="1">
      <alignment horizontal="center"/>
      <protection/>
    </xf>
    <xf numFmtId="4" fontId="6" fillId="0" borderId="11" xfId="56" applyNumberFormat="1" applyFont="1" applyFill="1" applyBorder="1" applyAlignment="1">
      <alignment horizontal="center"/>
      <protection/>
    </xf>
    <xf numFmtId="4" fontId="43" fillId="0" borderId="0" xfId="56" applyNumberFormat="1" applyFont="1" applyFill="1">
      <alignment/>
      <protection/>
    </xf>
    <xf numFmtId="4" fontId="1" fillId="0" borderId="10" xfId="56" applyNumberFormat="1" applyFont="1" applyBorder="1" applyAlignment="1">
      <alignment horizontal="center"/>
      <protection/>
    </xf>
    <xf numFmtId="4" fontId="1" fillId="33" borderId="10" xfId="56" applyNumberFormat="1" applyFont="1" applyFill="1" applyBorder="1" applyAlignment="1">
      <alignment horizontal="center"/>
      <protection/>
    </xf>
    <xf numFmtId="4" fontId="0" fillId="33" borderId="0" xfId="56" applyNumberFormat="1" applyFont="1" applyFill="1" applyAlignment="1">
      <alignment horizontal="center"/>
      <protection/>
    </xf>
    <xf numFmtId="2" fontId="1" fillId="0" borderId="10" xfId="56" applyNumberFormat="1" applyFont="1" applyBorder="1" applyAlignment="1">
      <alignment horizontal="center"/>
      <protection/>
    </xf>
    <xf numFmtId="4" fontId="6" fillId="0" borderId="10" xfId="56" applyNumberFormat="1" applyFont="1" applyBorder="1" applyAlignment="1">
      <alignment horizontal="center"/>
      <protection/>
    </xf>
    <xf numFmtId="2" fontId="6" fillId="0" borderId="10" xfId="56" applyNumberFormat="1" applyFont="1" applyBorder="1" applyAlignment="1">
      <alignment horizontal="center"/>
      <protection/>
    </xf>
    <xf numFmtId="4" fontId="0" fillId="0" borderId="0" xfId="56" applyNumberFormat="1" applyFont="1" applyAlignment="1">
      <alignment horizontal="center"/>
      <protection/>
    </xf>
    <xf numFmtId="2" fontId="0" fillId="0" borderId="0" xfId="56" applyNumberFormat="1" applyFont="1" applyAlignment="1">
      <alignment horizontal="center"/>
      <protection/>
    </xf>
    <xf numFmtId="2" fontId="1" fillId="0" borderId="10" xfId="56" applyNumberFormat="1" applyFont="1" applyFill="1" applyBorder="1" applyAlignment="1">
      <alignment horizontal="center"/>
      <protection/>
    </xf>
    <xf numFmtId="0" fontId="80" fillId="0" borderId="10" xfId="0" applyFont="1" applyBorder="1" applyAlignment="1">
      <alignment horizontal="center"/>
    </xf>
    <xf numFmtId="4" fontId="82" fillId="0" borderId="0" xfId="56" applyNumberFormat="1" applyFont="1" applyAlignment="1">
      <alignment horizontal="center"/>
      <protection/>
    </xf>
    <xf numFmtId="2" fontId="82" fillId="0" borderId="0" xfId="56" applyNumberFormat="1" applyFont="1" applyAlignment="1">
      <alignment horizontal="center"/>
      <protection/>
    </xf>
    <xf numFmtId="0" fontId="83" fillId="0" borderId="10" xfId="0" applyFont="1" applyBorder="1" applyAlignment="1">
      <alignment horizontal="center"/>
    </xf>
    <xf numFmtId="4" fontId="84" fillId="0" borderId="10" xfId="56" applyNumberFormat="1" applyFont="1" applyBorder="1" applyAlignment="1">
      <alignment horizontal="center"/>
      <protection/>
    </xf>
    <xf numFmtId="2" fontId="84" fillId="0" borderId="10" xfId="56" applyNumberFormat="1" applyFont="1" applyBorder="1" applyAlignment="1">
      <alignment horizontal="center"/>
      <protection/>
    </xf>
    <xf numFmtId="2" fontId="83" fillId="0" borderId="10" xfId="56" applyNumberFormat="1" applyFont="1" applyBorder="1" applyAlignment="1">
      <alignment horizontal="center"/>
      <protection/>
    </xf>
    <xf numFmtId="0" fontId="85" fillId="0" borderId="10" xfId="56" applyFont="1" applyFill="1" applyBorder="1" applyAlignment="1">
      <alignment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4" fillId="0" borderId="0" xfId="56" applyFont="1" applyAlignment="1">
      <alignment vertical="center"/>
      <protection/>
    </xf>
    <xf numFmtId="43" fontId="7" fillId="0" borderId="0" xfId="44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4475"/>
          <c:y val="0.058"/>
          <c:w val="0.617"/>
          <c:h val="0.7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'Analysis '!$F$23:$F$29</c:f>
              <c:strCache/>
            </c:strRef>
          </c:cat>
          <c:val>
            <c:numRef>
              <c:f>'Analysis '!$G$23:$G$29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90925"/>
          <c:w val="0.7907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0</xdr:rowOff>
    </xdr:from>
    <xdr:to>
      <xdr:col>14</xdr:col>
      <xdr:colOff>295275</xdr:colOff>
      <xdr:row>31</xdr:row>
      <xdr:rowOff>0</xdr:rowOff>
    </xdr:to>
    <xdr:graphicFrame>
      <xdr:nvGraphicFramePr>
        <xdr:cNvPr id="1" name="Chart 4"/>
        <xdr:cNvGraphicFramePr/>
      </xdr:nvGraphicFramePr>
      <xdr:xfrm>
        <a:off x="3305175" y="0"/>
        <a:ext cx="8458200" cy="856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6">
      <selection activeCell="F6" sqref="F6"/>
    </sheetView>
  </sheetViews>
  <sheetFormatPr defaultColWidth="9.140625" defaultRowHeight="12.75"/>
  <cols>
    <col min="1" max="16384" width="9.140625" style="3" customWidth="1"/>
  </cols>
  <sheetData>
    <row r="2" spans="2:9" ht="12.75">
      <c r="B2" s="107" t="s">
        <v>7</v>
      </c>
      <c r="C2" s="108"/>
      <c r="D2" s="108"/>
      <c r="E2" s="108"/>
      <c r="F2" s="108"/>
      <c r="G2" s="108"/>
      <c r="H2" s="108"/>
      <c r="I2" s="108"/>
    </row>
    <row r="3" spans="2:9" ht="48.75" customHeight="1">
      <c r="B3" s="108"/>
      <c r="C3" s="108"/>
      <c r="D3" s="108"/>
      <c r="E3" s="108"/>
      <c r="F3" s="108"/>
      <c r="G3" s="108"/>
      <c r="H3" s="108"/>
      <c r="I3" s="108"/>
    </row>
    <row r="4" spans="2:9" ht="54" customHeight="1">
      <c r="B4" s="109" t="s">
        <v>3</v>
      </c>
      <c r="C4" s="110"/>
      <c r="D4" s="110"/>
      <c r="E4" s="110"/>
      <c r="F4" s="110"/>
      <c r="G4" s="110"/>
      <c r="H4" s="110"/>
      <c r="I4" s="110"/>
    </row>
    <row r="5" spans="3:6" ht="27">
      <c r="C5" s="2"/>
      <c r="D5" s="2"/>
      <c r="E5" s="2"/>
      <c r="F5" s="2"/>
    </row>
    <row r="6" spans="3:6" ht="27">
      <c r="C6" s="2"/>
      <c r="D6" s="2"/>
      <c r="E6" s="2"/>
      <c r="F6" s="2"/>
    </row>
    <row r="7" spans="3:6" ht="27">
      <c r="C7" s="2"/>
      <c r="D7" s="2"/>
      <c r="E7" s="2"/>
      <c r="F7" s="2"/>
    </row>
    <row r="8" spans="3:6" ht="27">
      <c r="C8" s="2" t="s">
        <v>5</v>
      </c>
      <c r="D8" s="2"/>
      <c r="E8" s="2"/>
      <c r="F8" s="2"/>
    </row>
    <row r="9" spans="3:6" ht="27">
      <c r="C9" s="2"/>
      <c r="D9" s="2"/>
      <c r="E9" s="2"/>
      <c r="F9" s="2"/>
    </row>
    <row r="10" spans="3:6" ht="27">
      <c r="C10" s="2" t="s">
        <v>6</v>
      </c>
      <c r="D10" s="2"/>
      <c r="E10" s="2"/>
      <c r="F10" s="2"/>
    </row>
    <row r="11" spans="3:6" ht="27">
      <c r="C11" s="2"/>
      <c r="D11" s="2"/>
      <c r="E11" s="2"/>
      <c r="F11" s="2"/>
    </row>
    <row r="12" spans="3:6" s="5" customFormat="1" ht="27">
      <c r="C12" s="4" t="s">
        <v>4</v>
      </c>
      <c r="D12" s="4"/>
      <c r="E12" s="4"/>
      <c r="F12" s="4"/>
    </row>
    <row r="13" spans="3:6" ht="27">
      <c r="C13" s="2"/>
      <c r="D13" s="2"/>
      <c r="E13" s="2"/>
      <c r="F13" s="2"/>
    </row>
    <row r="14" spans="3:6" ht="27">
      <c r="C14" s="2" t="s">
        <v>2</v>
      </c>
      <c r="D14" s="2"/>
      <c r="E14" s="2"/>
      <c r="F14" s="2"/>
    </row>
    <row r="15" spans="3:6" ht="27">
      <c r="C15" s="2"/>
      <c r="D15" s="2"/>
      <c r="E15" s="2"/>
      <c r="F15" s="2"/>
    </row>
    <row r="16" spans="3:6" ht="27">
      <c r="C16" s="2"/>
      <c r="D16" s="2"/>
      <c r="E16" s="2"/>
      <c r="F16" s="2"/>
    </row>
    <row r="17" spans="3:6" ht="27">
      <c r="C17" s="2"/>
      <c r="D17" s="2"/>
      <c r="E17" s="2"/>
      <c r="F17" s="2"/>
    </row>
    <row r="18" spans="3:6" ht="27">
      <c r="C18" s="2"/>
      <c r="D18" s="2"/>
      <c r="E18" s="2"/>
      <c r="F18" s="2"/>
    </row>
  </sheetData>
  <sheetProtection/>
  <mergeCells count="2">
    <mergeCell ref="B2:I3"/>
    <mergeCell ref="B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6" sqref="D66"/>
    </sheetView>
  </sheetViews>
  <sheetFormatPr defaultColWidth="9.140625" defaultRowHeight="12.75"/>
  <cols>
    <col min="1" max="1" width="20.28125" style="0" customWidth="1"/>
    <col min="2" max="2" width="9.140625" style="0" bestFit="1" customWidth="1"/>
    <col min="3" max="3" width="7.8515625" style="0" bestFit="1" customWidth="1"/>
    <col min="4" max="7" width="7.00390625" style="0" bestFit="1" customWidth="1"/>
    <col min="8" max="8" width="7.8515625" style="0" bestFit="1" customWidth="1"/>
    <col min="9" max="9" width="8.140625" style="0" bestFit="1" customWidth="1"/>
    <col min="10" max="10" width="7.8515625" style="0" bestFit="1" customWidth="1"/>
    <col min="11" max="11" width="7.421875" style="0" bestFit="1" customWidth="1"/>
    <col min="12" max="12" width="7.57421875" style="0" bestFit="1" customWidth="1"/>
    <col min="13" max="13" width="7.140625" style="0" bestFit="1" customWidth="1"/>
    <col min="14" max="14" width="7.57421875" style="0" bestFit="1" customWidth="1"/>
    <col min="15" max="15" width="8.421875" style="0" bestFit="1" customWidth="1"/>
    <col min="16" max="16" width="11.140625" style="0" customWidth="1"/>
    <col min="17" max="17" width="10.140625" style="0" bestFit="1" customWidth="1"/>
  </cols>
  <sheetData>
    <row r="1" spans="1:18" ht="18">
      <c r="A1" s="111" t="s">
        <v>69</v>
      </c>
      <c r="B1" s="111"/>
      <c r="C1" s="111"/>
      <c r="D1" s="111"/>
      <c r="E1" s="111"/>
      <c r="F1" s="111"/>
      <c r="G1" s="6"/>
      <c r="H1" s="6"/>
      <c r="I1" s="6"/>
      <c r="J1" s="6"/>
      <c r="K1" s="7"/>
      <c r="L1" s="6"/>
      <c r="M1" s="8"/>
      <c r="N1" s="9"/>
      <c r="O1" s="9"/>
      <c r="P1" s="7"/>
      <c r="Q1" s="7"/>
      <c r="R1" s="8"/>
    </row>
    <row r="2" spans="1:18" ht="18">
      <c r="A2" s="112" t="s">
        <v>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0"/>
      <c r="N2" s="11"/>
      <c r="O2" s="11"/>
      <c r="P2" s="12"/>
      <c r="Q2" s="12"/>
      <c r="R2" s="13"/>
    </row>
    <row r="3" spans="1:18" ht="15">
      <c r="A3" s="14"/>
      <c r="B3" s="15"/>
      <c r="C3" s="15"/>
      <c r="D3" s="15"/>
      <c r="E3" s="15"/>
      <c r="F3" s="15"/>
      <c r="G3" s="15"/>
      <c r="H3" s="15"/>
      <c r="I3" s="15"/>
      <c r="J3" s="15"/>
      <c r="K3" s="12"/>
      <c r="L3" s="15"/>
      <c r="M3" s="10"/>
      <c r="N3" s="11"/>
      <c r="O3" s="11"/>
      <c r="P3" s="12"/>
      <c r="Q3" s="12"/>
      <c r="R3" s="13"/>
    </row>
    <row r="4" spans="1:18" ht="45">
      <c r="A4" s="16" t="s">
        <v>1</v>
      </c>
      <c r="B4" s="17" t="s">
        <v>96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8" t="s">
        <v>15</v>
      </c>
      <c r="J4" s="17" t="s">
        <v>16</v>
      </c>
      <c r="K4" s="19" t="s">
        <v>17</v>
      </c>
      <c r="L4" s="20" t="s">
        <v>18</v>
      </c>
      <c r="M4" s="21" t="s">
        <v>19</v>
      </c>
      <c r="N4" s="20" t="s">
        <v>20</v>
      </c>
      <c r="O4" s="20" t="s">
        <v>21</v>
      </c>
      <c r="P4" s="54" t="s">
        <v>90</v>
      </c>
      <c r="Q4" s="51" t="s">
        <v>91</v>
      </c>
      <c r="R4" s="22"/>
    </row>
    <row r="5" spans="1:18" ht="15">
      <c r="A5" s="23" t="s">
        <v>22</v>
      </c>
      <c r="B5" s="24"/>
      <c r="C5" s="24"/>
      <c r="D5" s="24"/>
      <c r="E5" s="24"/>
      <c r="F5" s="24"/>
      <c r="G5" s="24"/>
      <c r="H5" s="24"/>
      <c r="I5" s="25"/>
      <c r="J5" s="24"/>
      <c r="K5" s="26"/>
      <c r="L5" s="27"/>
      <c r="M5" s="28"/>
      <c r="N5" s="29"/>
      <c r="O5" s="29"/>
      <c r="P5" s="55"/>
      <c r="Q5" s="30"/>
      <c r="R5" s="13"/>
    </row>
    <row r="6" spans="1:18" ht="15">
      <c r="A6" s="31" t="s">
        <v>23</v>
      </c>
      <c r="B6" s="32">
        <v>17500</v>
      </c>
      <c r="C6" s="86">
        <v>904</v>
      </c>
      <c r="D6" s="86">
        <v>1898</v>
      </c>
      <c r="E6" s="86">
        <v>904</v>
      </c>
      <c r="F6" s="86">
        <v>1825</v>
      </c>
      <c r="G6" s="86">
        <v>849</v>
      </c>
      <c r="H6" s="86">
        <v>849</v>
      </c>
      <c r="I6" s="91">
        <f aca="true" t="shared" si="0" ref="I6:I48">SUM(C6:H6)</f>
        <v>7229</v>
      </c>
      <c r="J6" s="90">
        <v>1742</v>
      </c>
      <c r="K6" s="93">
        <v>950</v>
      </c>
      <c r="L6" s="68">
        <v>905</v>
      </c>
      <c r="M6" s="68">
        <v>1827</v>
      </c>
      <c r="N6" s="68">
        <v>905</v>
      </c>
      <c r="O6" s="68">
        <v>1827</v>
      </c>
      <c r="P6" s="56">
        <f>SUM(I6:O6)</f>
        <v>15385</v>
      </c>
      <c r="Q6" s="62">
        <v>15500</v>
      </c>
      <c r="R6" s="13"/>
    </row>
    <row r="7" spans="1:18" ht="15">
      <c r="A7" s="31" t="s">
        <v>92</v>
      </c>
      <c r="B7" s="77" t="s">
        <v>93</v>
      </c>
      <c r="C7" s="86"/>
      <c r="D7" s="86"/>
      <c r="E7" s="86"/>
      <c r="F7" s="86"/>
      <c r="G7" s="86">
        <v>270</v>
      </c>
      <c r="H7" s="86">
        <v>270</v>
      </c>
      <c r="I7" s="91">
        <f t="shared" si="0"/>
        <v>540</v>
      </c>
      <c r="J7" s="90">
        <v>270</v>
      </c>
      <c r="K7" s="93">
        <v>270</v>
      </c>
      <c r="L7" s="68">
        <v>270</v>
      </c>
      <c r="M7" s="68">
        <v>270</v>
      </c>
      <c r="N7" s="68">
        <v>270</v>
      </c>
      <c r="O7" s="68">
        <v>270</v>
      </c>
      <c r="P7" s="56">
        <f>SUM(I7:O7)</f>
        <v>2160</v>
      </c>
      <c r="Q7" s="62">
        <v>2200</v>
      </c>
      <c r="R7" s="13"/>
    </row>
    <row r="8" spans="1:18" ht="15">
      <c r="A8" s="31" t="s">
        <v>34</v>
      </c>
      <c r="B8" s="32">
        <v>100</v>
      </c>
      <c r="C8" s="86"/>
      <c r="D8" s="86"/>
      <c r="E8" s="86"/>
      <c r="F8" s="86">
        <v>22</v>
      </c>
      <c r="G8" s="86"/>
      <c r="H8" s="86"/>
      <c r="I8" s="91">
        <f t="shared" si="0"/>
        <v>22</v>
      </c>
      <c r="J8" s="90">
        <v>15</v>
      </c>
      <c r="K8" s="93"/>
      <c r="L8" s="69"/>
      <c r="M8" s="68">
        <v>25</v>
      </c>
      <c r="N8" s="69"/>
      <c r="O8" s="69">
        <v>38</v>
      </c>
      <c r="P8" s="56">
        <f aca="true" t="shared" si="1" ref="P8:P48">SUM(I8:O8)</f>
        <v>100</v>
      </c>
      <c r="Q8" s="62">
        <v>100</v>
      </c>
      <c r="R8" s="13"/>
    </row>
    <row r="9" spans="1:18" ht="30">
      <c r="A9" s="31" t="s">
        <v>33</v>
      </c>
      <c r="B9" s="32">
        <v>450</v>
      </c>
      <c r="C9" s="86"/>
      <c r="D9" s="86"/>
      <c r="E9" s="86"/>
      <c r="F9" s="86">
        <v>126</v>
      </c>
      <c r="G9" s="86"/>
      <c r="H9" s="86"/>
      <c r="I9" s="91">
        <f t="shared" si="0"/>
        <v>126</v>
      </c>
      <c r="J9" s="90"/>
      <c r="K9" s="93">
        <v>119</v>
      </c>
      <c r="L9" s="70"/>
      <c r="M9" s="71"/>
      <c r="N9" s="69"/>
      <c r="O9" s="68">
        <v>205</v>
      </c>
      <c r="P9" s="56">
        <f t="shared" si="1"/>
        <v>450</v>
      </c>
      <c r="Q9" s="62">
        <v>450</v>
      </c>
      <c r="R9" s="13"/>
    </row>
    <row r="10" spans="1:18" ht="15">
      <c r="A10" s="31" t="s">
        <v>24</v>
      </c>
      <c r="B10" s="32">
        <v>1900</v>
      </c>
      <c r="C10" s="86"/>
      <c r="D10" s="86"/>
      <c r="E10" s="86">
        <v>1902</v>
      </c>
      <c r="F10" s="86"/>
      <c r="G10" s="86"/>
      <c r="H10" s="86"/>
      <c r="I10" s="91">
        <f t="shared" si="0"/>
        <v>1902</v>
      </c>
      <c r="J10" s="90"/>
      <c r="K10" s="93"/>
      <c r="L10" s="70"/>
      <c r="M10" s="68"/>
      <c r="N10" s="69"/>
      <c r="O10" s="69"/>
      <c r="P10" s="56">
        <f t="shared" si="1"/>
        <v>1902</v>
      </c>
      <c r="Q10" s="62">
        <v>2000</v>
      </c>
      <c r="R10" s="13"/>
    </row>
    <row r="11" spans="1:18" ht="15">
      <c r="A11" s="31" t="s">
        <v>37</v>
      </c>
      <c r="B11" s="32">
        <v>250</v>
      </c>
      <c r="C11" s="86"/>
      <c r="D11" s="86"/>
      <c r="E11" s="86"/>
      <c r="F11" s="86"/>
      <c r="G11" s="86">
        <v>250</v>
      </c>
      <c r="H11" s="86"/>
      <c r="I11" s="91">
        <f t="shared" si="0"/>
        <v>250</v>
      </c>
      <c r="J11" s="90"/>
      <c r="K11" s="93"/>
      <c r="L11" s="70"/>
      <c r="M11" s="68"/>
      <c r="N11" s="69"/>
      <c r="O11" s="69"/>
      <c r="P11" s="56">
        <f t="shared" si="1"/>
        <v>250</v>
      </c>
      <c r="Q11" s="62">
        <v>250</v>
      </c>
      <c r="R11" s="13"/>
    </row>
    <row r="12" spans="1:18" ht="15">
      <c r="A12" s="31" t="s">
        <v>0</v>
      </c>
      <c r="B12" s="32">
        <v>150</v>
      </c>
      <c r="C12" s="86"/>
      <c r="D12" s="86"/>
      <c r="E12" s="86">
        <v>65</v>
      </c>
      <c r="F12" s="86">
        <v>35</v>
      </c>
      <c r="G12" s="86"/>
      <c r="H12" s="86"/>
      <c r="I12" s="91">
        <f t="shared" si="0"/>
        <v>100</v>
      </c>
      <c r="J12" s="90">
        <v>40</v>
      </c>
      <c r="K12" s="93"/>
      <c r="L12" s="69"/>
      <c r="M12" s="68"/>
      <c r="N12" s="69"/>
      <c r="O12" s="69">
        <v>50</v>
      </c>
      <c r="P12" s="56">
        <f t="shared" si="1"/>
        <v>190</v>
      </c>
      <c r="Q12" s="62">
        <v>200</v>
      </c>
      <c r="R12" s="13"/>
    </row>
    <row r="13" spans="1:18" ht="15">
      <c r="A13" s="31" t="s">
        <v>25</v>
      </c>
      <c r="B13" s="32">
        <v>800</v>
      </c>
      <c r="C13" s="86"/>
      <c r="D13" s="86"/>
      <c r="E13" s="86"/>
      <c r="F13" s="86">
        <v>789</v>
      </c>
      <c r="G13" s="86"/>
      <c r="H13" s="86"/>
      <c r="I13" s="91">
        <f t="shared" si="0"/>
        <v>789</v>
      </c>
      <c r="J13" s="90"/>
      <c r="K13" s="93"/>
      <c r="L13" s="70"/>
      <c r="M13" s="68"/>
      <c r="N13" s="69"/>
      <c r="O13" s="69"/>
      <c r="P13" s="56">
        <f t="shared" si="1"/>
        <v>789</v>
      </c>
      <c r="Q13" s="62">
        <v>800</v>
      </c>
      <c r="R13" s="13"/>
    </row>
    <row r="14" spans="1:18" ht="30">
      <c r="A14" s="31" t="s">
        <v>32</v>
      </c>
      <c r="B14" s="32">
        <v>500</v>
      </c>
      <c r="C14" s="86"/>
      <c r="D14" s="86"/>
      <c r="E14" s="86"/>
      <c r="F14" s="86">
        <v>200</v>
      </c>
      <c r="G14" s="86"/>
      <c r="H14" s="86"/>
      <c r="I14" s="91">
        <f t="shared" si="0"/>
        <v>200</v>
      </c>
      <c r="J14" s="90"/>
      <c r="K14" s="93">
        <v>120</v>
      </c>
      <c r="L14" s="70"/>
      <c r="M14" s="68"/>
      <c r="N14" s="69">
        <v>250</v>
      </c>
      <c r="O14" s="69"/>
      <c r="P14" s="56">
        <f t="shared" si="1"/>
        <v>570</v>
      </c>
      <c r="Q14" s="62">
        <v>600</v>
      </c>
      <c r="R14" s="13"/>
    </row>
    <row r="15" spans="1:18" ht="15">
      <c r="A15" s="31" t="s">
        <v>26</v>
      </c>
      <c r="B15" s="32">
        <v>2250</v>
      </c>
      <c r="C15" s="86"/>
      <c r="D15" s="86"/>
      <c r="E15" s="86"/>
      <c r="F15" s="86">
        <v>1225</v>
      </c>
      <c r="G15" s="86"/>
      <c r="H15" s="86">
        <v>300</v>
      </c>
      <c r="I15" s="91">
        <f t="shared" si="0"/>
        <v>1525</v>
      </c>
      <c r="J15" s="90"/>
      <c r="K15" s="93"/>
      <c r="L15" s="66"/>
      <c r="M15" s="67"/>
      <c r="N15" s="66"/>
      <c r="O15" s="66"/>
      <c r="P15" s="56">
        <f t="shared" si="1"/>
        <v>1525</v>
      </c>
      <c r="Q15" s="62">
        <v>2000</v>
      </c>
      <c r="R15" s="13"/>
    </row>
    <row r="16" spans="1:18" ht="15">
      <c r="A16" s="31" t="s">
        <v>36</v>
      </c>
      <c r="B16" s="32">
        <v>1200</v>
      </c>
      <c r="C16" s="86"/>
      <c r="D16" s="86"/>
      <c r="E16" s="86"/>
      <c r="F16" s="86"/>
      <c r="G16" s="86"/>
      <c r="H16" s="86">
        <v>302</v>
      </c>
      <c r="I16" s="91">
        <f t="shared" si="0"/>
        <v>302</v>
      </c>
      <c r="J16" s="90"/>
      <c r="K16" s="93"/>
      <c r="L16" s="66"/>
      <c r="M16" s="67">
        <v>302</v>
      </c>
      <c r="N16" s="66"/>
      <c r="O16" s="66">
        <v>302</v>
      </c>
      <c r="P16" s="56">
        <f t="shared" si="1"/>
        <v>906</v>
      </c>
      <c r="Q16" s="62">
        <v>1200</v>
      </c>
      <c r="R16" s="13"/>
    </row>
    <row r="17" spans="1:18" ht="30">
      <c r="A17" s="31" t="s">
        <v>70</v>
      </c>
      <c r="B17" s="32">
        <v>600</v>
      </c>
      <c r="C17" s="86"/>
      <c r="D17" s="86"/>
      <c r="E17" s="86"/>
      <c r="F17" s="86"/>
      <c r="G17" s="86"/>
      <c r="H17" s="86"/>
      <c r="I17" s="91">
        <f t="shared" si="0"/>
        <v>0</v>
      </c>
      <c r="J17" s="90">
        <v>450</v>
      </c>
      <c r="K17" s="93">
        <v>120</v>
      </c>
      <c r="L17" s="66"/>
      <c r="M17" s="67"/>
      <c r="N17" s="66"/>
      <c r="O17" s="66"/>
      <c r="P17" s="56">
        <f t="shared" si="1"/>
        <v>570</v>
      </c>
      <c r="Q17" s="62">
        <v>600</v>
      </c>
      <c r="R17" s="13"/>
    </row>
    <row r="18" spans="1:18" ht="15">
      <c r="A18" s="31" t="s">
        <v>27</v>
      </c>
      <c r="B18" s="32">
        <v>1000</v>
      </c>
      <c r="C18" s="86"/>
      <c r="D18" s="86">
        <v>250</v>
      </c>
      <c r="E18" s="86">
        <v>65</v>
      </c>
      <c r="F18" s="86"/>
      <c r="G18" s="86">
        <v>300</v>
      </c>
      <c r="H18" s="86"/>
      <c r="I18" s="91">
        <f t="shared" si="0"/>
        <v>615</v>
      </c>
      <c r="J18" s="90"/>
      <c r="K18" s="93">
        <v>175</v>
      </c>
      <c r="L18" s="70"/>
      <c r="M18" s="68"/>
      <c r="N18" s="69"/>
      <c r="O18" s="69">
        <v>210</v>
      </c>
      <c r="P18" s="56">
        <f t="shared" si="1"/>
        <v>1000</v>
      </c>
      <c r="Q18" s="62">
        <v>1000</v>
      </c>
      <c r="R18" s="13"/>
    </row>
    <row r="19" spans="1:18" ht="15">
      <c r="A19" s="31" t="s">
        <v>35</v>
      </c>
      <c r="B19" s="32">
        <v>300</v>
      </c>
      <c r="C19" s="86">
        <v>17</v>
      </c>
      <c r="D19" s="86"/>
      <c r="E19" s="86"/>
      <c r="F19" s="86">
        <v>17</v>
      </c>
      <c r="G19" s="86"/>
      <c r="H19" s="86"/>
      <c r="I19" s="91">
        <f t="shared" si="0"/>
        <v>34</v>
      </c>
      <c r="J19" s="90">
        <v>17</v>
      </c>
      <c r="K19" s="93"/>
      <c r="L19" s="70"/>
      <c r="M19" s="68">
        <v>17</v>
      </c>
      <c r="N19" s="69"/>
      <c r="O19" s="69"/>
      <c r="P19" s="56">
        <f t="shared" si="1"/>
        <v>68</v>
      </c>
      <c r="Q19" s="62">
        <v>100</v>
      </c>
      <c r="R19" s="13"/>
    </row>
    <row r="20" spans="1:18" ht="15">
      <c r="A20" s="31" t="s">
        <v>38</v>
      </c>
      <c r="B20" s="32">
        <v>250</v>
      </c>
      <c r="C20" s="86">
        <v>45</v>
      </c>
      <c r="D20" s="86"/>
      <c r="E20" s="86"/>
      <c r="F20" s="86">
        <v>149</v>
      </c>
      <c r="G20" s="86"/>
      <c r="H20" s="86"/>
      <c r="I20" s="91">
        <f t="shared" si="0"/>
        <v>194</v>
      </c>
      <c r="J20" s="90">
        <v>50</v>
      </c>
      <c r="K20" s="93"/>
      <c r="L20" s="70"/>
      <c r="M20" s="68"/>
      <c r="N20" s="69"/>
      <c r="O20" s="69"/>
      <c r="P20" s="56">
        <f t="shared" si="1"/>
        <v>244</v>
      </c>
      <c r="Q20" s="62">
        <v>250</v>
      </c>
      <c r="R20" s="13"/>
    </row>
    <row r="21" spans="1:18" ht="15">
      <c r="A21" s="31" t="s">
        <v>39</v>
      </c>
      <c r="B21" s="32">
        <v>35</v>
      </c>
      <c r="C21" s="86"/>
      <c r="D21" s="86">
        <v>35</v>
      </c>
      <c r="E21" s="86"/>
      <c r="F21" s="86"/>
      <c r="G21" s="86"/>
      <c r="H21" s="86"/>
      <c r="I21" s="91">
        <f t="shared" si="0"/>
        <v>35</v>
      </c>
      <c r="J21" s="90"/>
      <c r="K21" s="93"/>
      <c r="L21" s="70"/>
      <c r="M21" s="68"/>
      <c r="N21" s="69"/>
      <c r="O21" s="69"/>
      <c r="P21" s="56">
        <f t="shared" si="1"/>
        <v>35</v>
      </c>
      <c r="Q21" s="62">
        <v>35</v>
      </c>
      <c r="R21" s="13"/>
    </row>
    <row r="22" spans="1:18" ht="30">
      <c r="A22" s="31" t="s">
        <v>41</v>
      </c>
      <c r="B22" s="32">
        <v>300</v>
      </c>
      <c r="C22" s="86"/>
      <c r="D22" s="86"/>
      <c r="E22" s="86"/>
      <c r="F22" s="86">
        <v>116</v>
      </c>
      <c r="G22" s="86"/>
      <c r="H22" s="86">
        <v>135</v>
      </c>
      <c r="I22" s="91">
        <f t="shared" si="0"/>
        <v>251</v>
      </c>
      <c r="J22" s="90"/>
      <c r="K22" s="93"/>
      <c r="L22" s="70"/>
      <c r="M22" s="68">
        <v>120</v>
      </c>
      <c r="N22" s="69"/>
      <c r="O22" s="69"/>
      <c r="P22" s="56">
        <f t="shared" si="1"/>
        <v>371</v>
      </c>
      <c r="Q22" s="62">
        <v>375</v>
      </c>
      <c r="R22" s="13"/>
    </row>
    <row r="23" spans="1:18" ht="15">
      <c r="A23" s="31" t="s">
        <v>42</v>
      </c>
      <c r="B23" s="32">
        <v>1420</v>
      </c>
      <c r="C23" s="86"/>
      <c r="D23" s="86">
        <v>1316</v>
      </c>
      <c r="E23" s="86"/>
      <c r="F23" s="86"/>
      <c r="G23" s="86"/>
      <c r="H23" s="86"/>
      <c r="I23" s="91">
        <f t="shared" si="0"/>
        <v>1316</v>
      </c>
      <c r="J23" s="90"/>
      <c r="K23" s="93"/>
      <c r="L23" s="70"/>
      <c r="M23" s="68"/>
      <c r="N23" s="69"/>
      <c r="O23" s="69"/>
      <c r="P23" s="56">
        <f t="shared" si="1"/>
        <v>1316</v>
      </c>
      <c r="Q23" s="62">
        <v>1350</v>
      </c>
      <c r="R23" s="13"/>
    </row>
    <row r="24" spans="1:18" ht="30">
      <c r="A24" s="31" t="s">
        <v>40</v>
      </c>
      <c r="B24" s="32">
        <v>500</v>
      </c>
      <c r="C24" s="86"/>
      <c r="D24" s="86"/>
      <c r="E24" s="86"/>
      <c r="F24" s="86"/>
      <c r="G24" s="86"/>
      <c r="H24" s="86"/>
      <c r="I24" s="91">
        <f t="shared" si="0"/>
        <v>0</v>
      </c>
      <c r="J24" s="90"/>
      <c r="K24" s="93"/>
      <c r="L24" s="70"/>
      <c r="M24" s="68"/>
      <c r="N24" s="69"/>
      <c r="O24" s="69"/>
      <c r="P24" s="56">
        <f t="shared" si="1"/>
        <v>0</v>
      </c>
      <c r="Q24" s="62">
        <v>500</v>
      </c>
      <c r="R24" s="13"/>
    </row>
    <row r="25" spans="1:18" ht="15">
      <c r="A25" s="31"/>
      <c r="B25" s="32">
        <v>0</v>
      </c>
      <c r="C25" s="86"/>
      <c r="D25" s="86"/>
      <c r="E25" s="86"/>
      <c r="F25" s="86"/>
      <c r="G25" s="86"/>
      <c r="H25" s="86"/>
      <c r="I25" s="91">
        <f t="shared" si="0"/>
        <v>0</v>
      </c>
      <c r="J25" s="90"/>
      <c r="K25" s="93"/>
      <c r="L25" s="70"/>
      <c r="M25" s="68"/>
      <c r="N25" s="69"/>
      <c r="O25" s="69"/>
      <c r="P25" s="56">
        <f t="shared" si="1"/>
        <v>0</v>
      </c>
      <c r="Q25" s="62">
        <v>0</v>
      </c>
      <c r="R25" s="13"/>
    </row>
    <row r="26" spans="1:18" s="1" customFormat="1" ht="15">
      <c r="A26" s="16" t="s">
        <v>43</v>
      </c>
      <c r="B26" s="32">
        <f>SUM(B6:B25)</f>
        <v>29505</v>
      </c>
      <c r="C26" s="87"/>
      <c r="D26" s="87"/>
      <c r="E26" s="87"/>
      <c r="F26" s="87"/>
      <c r="G26" s="87"/>
      <c r="H26" s="87"/>
      <c r="I26" s="44">
        <f t="shared" si="0"/>
        <v>0</v>
      </c>
      <c r="J26" s="94"/>
      <c r="K26" s="95"/>
      <c r="L26" s="72"/>
      <c r="M26" s="73"/>
      <c r="N26" s="74"/>
      <c r="O26" s="74"/>
      <c r="P26" s="57">
        <f>SUM(P6:P25)</f>
        <v>27831</v>
      </c>
      <c r="Q26" s="63">
        <f>SUM(Q6:Q25)</f>
        <v>29510</v>
      </c>
      <c r="R26" s="45"/>
    </row>
    <row r="27" spans="1:18" s="1" customFormat="1" ht="15">
      <c r="A27" s="16" t="s">
        <v>44</v>
      </c>
      <c r="B27" s="32">
        <v>1500</v>
      </c>
      <c r="C27" s="87"/>
      <c r="D27" s="87"/>
      <c r="E27" s="87"/>
      <c r="F27" s="87">
        <v>96</v>
      </c>
      <c r="G27" s="87">
        <v>30</v>
      </c>
      <c r="H27" s="87"/>
      <c r="I27" s="44">
        <f t="shared" si="0"/>
        <v>126</v>
      </c>
      <c r="J27" s="94"/>
      <c r="K27" s="95"/>
      <c r="L27" s="72">
        <v>100</v>
      </c>
      <c r="M27" s="73">
        <v>300</v>
      </c>
      <c r="N27" s="74"/>
      <c r="O27" s="74">
        <v>100</v>
      </c>
      <c r="P27" s="57">
        <f t="shared" si="1"/>
        <v>626</v>
      </c>
      <c r="Q27" s="63">
        <v>700</v>
      </c>
      <c r="R27" s="45"/>
    </row>
    <row r="28" spans="1:18" s="1" customFormat="1" ht="15">
      <c r="A28" s="16" t="s">
        <v>45</v>
      </c>
      <c r="B28" s="32">
        <v>4500</v>
      </c>
      <c r="C28" s="87">
        <v>364</v>
      </c>
      <c r="D28" s="87">
        <v>364</v>
      </c>
      <c r="E28" s="87">
        <v>364</v>
      </c>
      <c r="F28" s="87">
        <v>364</v>
      </c>
      <c r="G28" s="87">
        <v>364</v>
      </c>
      <c r="H28" s="87">
        <v>469</v>
      </c>
      <c r="I28" s="44">
        <f t="shared" si="0"/>
        <v>2289</v>
      </c>
      <c r="J28" s="94">
        <v>364</v>
      </c>
      <c r="K28" s="95">
        <v>364</v>
      </c>
      <c r="L28" s="72">
        <v>364</v>
      </c>
      <c r="M28" s="73">
        <v>364</v>
      </c>
      <c r="N28" s="74">
        <v>364</v>
      </c>
      <c r="O28" s="74">
        <v>364</v>
      </c>
      <c r="P28" s="57">
        <f t="shared" si="1"/>
        <v>4473</v>
      </c>
      <c r="Q28" s="63">
        <v>4500</v>
      </c>
      <c r="R28" s="45"/>
    </row>
    <row r="29" spans="1:18" s="47" customFormat="1" ht="15">
      <c r="A29" s="35" t="s">
        <v>46</v>
      </c>
      <c r="B29" s="32">
        <v>1800</v>
      </c>
      <c r="C29" s="86">
        <v>24</v>
      </c>
      <c r="D29" s="86">
        <v>440</v>
      </c>
      <c r="E29" s="86">
        <v>24</v>
      </c>
      <c r="F29" s="86">
        <v>24</v>
      </c>
      <c r="G29" s="86">
        <v>100</v>
      </c>
      <c r="H29" s="86">
        <v>450</v>
      </c>
      <c r="I29" s="91">
        <f t="shared" si="0"/>
        <v>1062</v>
      </c>
      <c r="J29" s="90">
        <v>24</v>
      </c>
      <c r="K29" s="93">
        <v>24</v>
      </c>
      <c r="L29" s="70">
        <v>24</v>
      </c>
      <c r="M29" s="68">
        <v>24</v>
      </c>
      <c r="N29" s="69">
        <v>324</v>
      </c>
      <c r="O29" s="69">
        <v>24</v>
      </c>
      <c r="P29" s="56">
        <f t="shared" si="1"/>
        <v>1506</v>
      </c>
      <c r="Q29" s="62">
        <v>1800</v>
      </c>
      <c r="R29" s="46"/>
    </row>
    <row r="30" spans="1:18" ht="30">
      <c r="A30" s="31" t="s">
        <v>47</v>
      </c>
      <c r="B30" s="32">
        <v>650</v>
      </c>
      <c r="C30" s="86"/>
      <c r="D30" s="86"/>
      <c r="E30" s="86"/>
      <c r="F30" s="88"/>
      <c r="G30" s="86">
        <v>293</v>
      </c>
      <c r="H30" s="86">
        <v>226</v>
      </c>
      <c r="I30" s="91">
        <f t="shared" si="0"/>
        <v>519</v>
      </c>
      <c r="J30" s="90">
        <v>2528</v>
      </c>
      <c r="K30" s="93"/>
      <c r="L30" s="70"/>
      <c r="M30" s="68"/>
      <c r="N30" s="69"/>
      <c r="O30" s="69"/>
      <c r="P30" s="56">
        <f t="shared" si="1"/>
        <v>3047</v>
      </c>
      <c r="Q30" s="62">
        <v>650</v>
      </c>
      <c r="R30" s="13"/>
    </row>
    <row r="31" spans="1:18" ht="15">
      <c r="A31" s="31" t="s">
        <v>48</v>
      </c>
      <c r="B31" s="32">
        <v>450</v>
      </c>
      <c r="C31" s="86"/>
      <c r="D31" s="86"/>
      <c r="E31" s="86">
        <v>1473</v>
      </c>
      <c r="F31" s="86"/>
      <c r="G31" s="86"/>
      <c r="H31" s="86"/>
      <c r="I31" s="91">
        <f t="shared" si="0"/>
        <v>1473</v>
      </c>
      <c r="J31" s="90"/>
      <c r="K31" s="93"/>
      <c r="L31" s="70"/>
      <c r="M31" s="68"/>
      <c r="N31" s="69"/>
      <c r="O31" s="69"/>
      <c r="P31" s="56">
        <f t="shared" si="1"/>
        <v>1473</v>
      </c>
      <c r="Q31" s="62">
        <v>1500</v>
      </c>
      <c r="R31" s="13"/>
    </row>
    <row r="32" spans="1:18" ht="15">
      <c r="A32" s="31" t="s">
        <v>49</v>
      </c>
      <c r="B32" s="32">
        <v>3500</v>
      </c>
      <c r="C32" s="86">
        <v>361</v>
      </c>
      <c r="D32" s="86">
        <v>261</v>
      </c>
      <c r="E32" s="86">
        <v>258</v>
      </c>
      <c r="F32" s="86">
        <v>229</v>
      </c>
      <c r="G32" s="86">
        <v>260</v>
      </c>
      <c r="H32" s="86">
        <v>332</v>
      </c>
      <c r="I32" s="91">
        <f t="shared" si="0"/>
        <v>1701</v>
      </c>
      <c r="J32" s="90">
        <v>296</v>
      </c>
      <c r="K32" s="93">
        <v>355</v>
      </c>
      <c r="L32" s="70">
        <v>270</v>
      </c>
      <c r="M32" s="68">
        <v>300</v>
      </c>
      <c r="N32" s="69">
        <v>300</v>
      </c>
      <c r="O32" s="69">
        <v>300</v>
      </c>
      <c r="P32" s="56">
        <f t="shared" si="1"/>
        <v>3522</v>
      </c>
      <c r="Q32" s="62">
        <v>3500</v>
      </c>
      <c r="R32" s="13"/>
    </row>
    <row r="33" spans="1:18" ht="30">
      <c r="A33" s="31" t="s">
        <v>50</v>
      </c>
      <c r="B33" s="32">
        <v>4500</v>
      </c>
      <c r="C33" s="86"/>
      <c r="D33" s="86"/>
      <c r="E33" s="86"/>
      <c r="F33" s="86"/>
      <c r="G33" s="86"/>
      <c r="H33" s="86"/>
      <c r="I33" s="91">
        <f t="shared" si="0"/>
        <v>0</v>
      </c>
      <c r="J33" s="90"/>
      <c r="K33" s="93"/>
      <c r="L33" s="70">
        <v>4500</v>
      </c>
      <c r="M33" s="68"/>
      <c r="N33" s="69"/>
      <c r="O33" s="69"/>
      <c r="P33" s="56">
        <f t="shared" si="1"/>
        <v>4500</v>
      </c>
      <c r="Q33" s="62">
        <v>4500</v>
      </c>
      <c r="R33" s="13"/>
    </row>
    <row r="34" spans="1:18" ht="15">
      <c r="A34" s="31" t="s">
        <v>51</v>
      </c>
      <c r="B34" s="32">
        <v>3400</v>
      </c>
      <c r="C34" s="86"/>
      <c r="D34" s="86"/>
      <c r="E34" s="86"/>
      <c r="F34" s="86">
        <v>1240</v>
      </c>
      <c r="G34" s="86"/>
      <c r="H34" s="86"/>
      <c r="I34" s="91">
        <f t="shared" si="0"/>
        <v>1240</v>
      </c>
      <c r="J34" s="90"/>
      <c r="K34" s="93">
        <v>744</v>
      </c>
      <c r="L34" s="70"/>
      <c r="M34" s="68">
        <v>350</v>
      </c>
      <c r="N34" s="69"/>
      <c r="O34" s="69">
        <v>744</v>
      </c>
      <c r="P34" s="56">
        <f t="shared" si="1"/>
        <v>3078</v>
      </c>
      <c r="Q34" s="62">
        <v>3400</v>
      </c>
      <c r="R34" s="13"/>
    </row>
    <row r="35" spans="1:18" ht="15">
      <c r="A35" s="31" t="s">
        <v>52</v>
      </c>
      <c r="B35" s="32" t="s">
        <v>74</v>
      </c>
      <c r="C35" s="86"/>
      <c r="D35" s="86"/>
      <c r="E35" s="86"/>
      <c r="F35" s="86"/>
      <c r="G35" s="86">
        <v>495</v>
      </c>
      <c r="H35" s="86"/>
      <c r="I35" s="91">
        <f t="shared" si="0"/>
        <v>495</v>
      </c>
      <c r="J35" s="90"/>
      <c r="K35" s="93"/>
      <c r="L35" s="70"/>
      <c r="M35" s="68">
        <v>670</v>
      </c>
      <c r="N35" s="69">
        <v>495</v>
      </c>
      <c r="O35" s="69"/>
      <c r="P35" s="56">
        <f t="shared" si="1"/>
        <v>1660</v>
      </c>
      <c r="Q35" s="62">
        <v>1500</v>
      </c>
      <c r="R35" s="13"/>
    </row>
    <row r="36" spans="1:18" ht="15">
      <c r="A36" s="31" t="s">
        <v>53</v>
      </c>
      <c r="B36" s="32">
        <v>500</v>
      </c>
      <c r="C36" s="86"/>
      <c r="D36" s="86"/>
      <c r="E36" s="86">
        <v>121</v>
      </c>
      <c r="F36" s="86"/>
      <c r="G36" s="86"/>
      <c r="H36" s="86"/>
      <c r="I36" s="91">
        <f t="shared" si="0"/>
        <v>121</v>
      </c>
      <c r="J36" s="90"/>
      <c r="K36" s="93"/>
      <c r="L36" s="70"/>
      <c r="M36" s="68"/>
      <c r="N36" s="69"/>
      <c r="O36" s="69"/>
      <c r="P36" s="56">
        <f t="shared" si="1"/>
        <v>121</v>
      </c>
      <c r="Q36" s="62">
        <v>500</v>
      </c>
      <c r="R36" s="13"/>
    </row>
    <row r="37" spans="1:18" ht="15">
      <c r="A37" s="31" t="s">
        <v>72</v>
      </c>
      <c r="B37" s="32">
        <v>0</v>
      </c>
      <c r="C37" s="86"/>
      <c r="D37" s="86"/>
      <c r="E37" s="86"/>
      <c r="F37" s="86"/>
      <c r="G37" s="86"/>
      <c r="H37" s="86"/>
      <c r="I37" s="91"/>
      <c r="J37" s="90">
        <v>10000</v>
      </c>
      <c r="K37" s="93">
        <v>13000</v>
      </c>
      <c r="L37" s="70">
        <v>1700</v>
      </c>
      <c r="M37" s="68"/>
      <c r="N37" s="69"/>
      <c r="O37" s="69"/>
      <c r="P37" s="56">
        <f t="shared" si="1"/>
        <v>24700</v>
      </c>
      <c r="Q37" s="62">
        <v>0</v>
      </c>
      <c r="R37" s="13"/>
    </row>
    <row r="38" spans="1:18" ht="30">
      <c r="A38" s="84" t="s">
        <v>87</v>
      </c>
      <c r="B38" s="32">
        <v>0</v>
      </c>
      <c r="C38" s="86"/>
      <c r="D38" s="86"/>
      <c r="E38" s="86"/>
      <c r="F38" s="86"/>
      <c r="G38" s="86"/>
      <c r="H38" s="86"/>
      <c r="I38" s="91"/>
      <c r="J38" s="90"/>
      <c r="K38" s="93"/>
      <c r="L38" s="70"/>
      <c r="M38" s="68"/>
      <c r="N38" s="69"/>
      <c r="O38" s="69"/>
      <c r="P38" s="56">
        <f t="shared" si="1"/>
        <v>0</v>
      </c>
      <c r="Q38" s="62">
        <v>2000</v>
      </c>
      <c r="R38" s="13"/>
    </row>
    <row r="39" spans="1:18" s="1" customFormat="1" ht="30">
      <c r="A39" s="16" t="s">
        <v>54</v>
      </c>
      <c r="B39" s="32">
        <f>SUM(B29:B38)</f>
        <v>14800</v>
      </c>
      <c r="C39" s="87"/>
      <c r="D39" s="87"/>
      <c r="E39" s="87"/>
      <c r="F39" s="87"/>
      <c r="G39" s="87"/>
      <c r="H39" s="87"/>
      <c r="I39" s="44"/>
      <c r="J39" s="94"/>
      <c r="K39" s="95"/>
      <c r="L39" s="72"/>
      <c r="M39" s="73"/>
      <c r="N39" s="74"/>
      <c r="O39" s="74"/>
      <c r="P39" s="57">
        <f>SUM(P27:P37)</f>
        <v>48706</v>
      </c>
      <c r="Q39" s="63">
        <f>SUM(Q29:Q38)</f>
        <v>19350</v>
      </c>
      <c r="R39" s="45"/>
    </row>
    <row r="40" spans="1:18" ht="15">
      <c r="A40" s="31" t="s">
        <v>55</v>
      </c>
      <c r="B40" s="32">
        <v>4900</v>
      </c>
      <c r="C40" s="86">
        <v>1900</v>
      </c>
      <c r="D40" s="86"/>
      <c r="E40" s="86">
        <v>1200</v>
      </c>
      <c r="F40" s="86"/>
      <c r="G40" s="86"/>
      <c r="H40" s="86"/>
      <c r="I40" s="91">
        <f t="shared" si="0"/>
        <v>3100</v>
      </c>
      <c r="J40" s="90"/>
      <c r="K40" s="93"/>
      <c r="L40" s="70"/>
      <c r="M40" s="75"/>
      <c r="N40" s="69">
        <v>1800</v>
      </c>
      <c r="O40" s="69"/>
      <c r="P40" s="56">
        <f t="shared" si="1"/>
        <v>4900</v>
      </c>
      <c r="Q40" s="62">
        <v>4900</v>
      </c>
      <c r="R40" s="13"/>
    </row>
    <row r="41" spans="1:18" ht="15">
      <c r="A41" s="31" t="s">
        <v>56</v>
      </c>
      <c r="B41" s="32">
        <v>1500</v>
      </c>
      <c r="C41" s="89">
        <v>750</v>
      </c>
      <c r="D41" s="86"/>
      <c r="E41" s="86">
        <v>250</v>
      </c>
      <c r="F41" s="86"/>
      <c r="G41" s="86"/>
      <c r="H41" s="86"/>
      <c r="I41" s="91">
        <f t="shared" si="0"/>
        <v>1000</v>
      </c>
      <c r="J41" s="90"/>
      <c r="K41" s="93"/>
      <c r="L41" s="70"/>
      <c r="M41" s="68"/>
      <c r="N41" s="69">
        <v>500</v>
      </c>
      <c r="O41" s="69"/>
      <c r="P41" s="56">
        <f t="shared" si="1"/>
        <v>1500</v>
      </c>
      <c r="Q41" s="62">
        <v>1500</v>
      </c>
      <c r="R41" s="13"/>
    </row>
    <row r="42" spans="1:18" s="1" customFormat="1" ht="15">
      <c r="A42" s="16" t="s">
        <v>57</v>
      </c>
      <c r="B42" s="32">
        <f>SUM(B40:B41)</f>
        <v>6400</v>
      </c>
      <c r="C42" s="87"/>
      <c r="D42" s="87"/>
      <c r="E42" s="87"/>
      <c r="F42" s="87"/>
      <c r="G42" s="87"/>
      <c r="H42" s="87"/>
      <c r="I42" s="44">
        <f t="shared" si="0"/>
        <v>0</v>
      </c>
      <c r="J42" s="94"/>
      <c r="K42" s="95"/>
      <c r="L42" s="74"/>
      <c r="M42" s="73"/>
      <c r="N42" s="74"/>
      <c r="O42" s="74"/>
      <c r="P42" s="57">
        <f>SUM(P40:P41)</f>
        <v>6400</v>
      </c>
      <c r="Q42" s="63">
        <f>SUM(Q40:Q41)</f>
        <v>6400</v>
      </c>
      <c r="R42" s="45"/>
    </row>
    <row r="43" spans="1:18" ht="15">
      <c r="A43" s="31" t="s">
        <v>58</v>
      </c>
      <c r="B43" s="32">
        <v>0</v>
      </c>
      <c r="C43" s="86"/>
      <c r="D43" s="86"/>
      <c r="E43" s="86"/>
      <c r="F43" s="86"/>
      <c r="G43" s="86"/>
      <c r="H43" s="86"/>
      <c r="I43" s="91">
        <f t="shared" si="0"/>
        <v>0</v>
      </c>
      <c r="J43" s="90"/>
      <c r="K43" s="93"/>
      <c r="L43" s="70"/>
      <c r="M43" s="68"/>
      <c r="N43" s="69"/>
      <c r="O43" s="69"/>
      <c r="P43" s="56">
        <f t="shared" si="1"/>
        <v>0</v>
      </c>
      <c r="Q43" s="62">
        <v>0</v>
      </c>
      <c r="R43" s="13"/>
    </row>
    <row r="44" spans="1:18" ht="15">
      <c r="A44" s="31" t="s">
        <v>59</v>
      </c>
      <c r="B44" s="32">
        <v>40</v>
      </c>
      <c r="C44" s="86"/>
      <c r="D44" s="86"/>
      <c r="E44" s="86"/>
      <c r="F44" s="86"/>
      <c r="G44" s="86"/>
      <c r="H44" s="86"/>
      <c r="I44" s="91">
        <f t="shared" si="0"/>
        <v>0</v>
      </c>
      <c r="J44" s="90"/>
      <c r="K44" s="93"/>
      <c r="L44" s="70"/>
      <c r="M44" s="71"/>
      <c r="N44" s="69"/>
      <c r="O44" s="68"/>
      <c r="P44" s="56">
        <f t="shared" si="1"/>
        <v>0</v>
      </c>
      <c r="Q44" s="62">
        <v>0</v>
      </c>
      <c r="R44" s="13"/>
    </row>
    <row r="45" spans="1:18" ht="30">
      <c r="A45" s="31" t="s">
        <v>76</v>
      </c>
      <c r="B45" s="32">
        <v>6000</v>
      </c>
      <c r="C45" s="86"/>
      <c r="D45" s="86"/>
      <c r="E45" s="86"/>
      <c r="F45" s="86"/>
      <c r="G45" s="86"/>
      <c r="H45" s="86"/>
      <c r="I45" s="91">
        <f t="shared" si="0"/>
        <v>0</v>
      </c>
      <c r="J45" s="90"/>
      <c r="K45" s="93"/>
      <c r="L45" s="70"/>
      <c r="M45" s="68"/>
      <c r="N45" s="69"/>
      <c r="O45" s="69">
        <v>6000</v>
      </c>
      <c r="P45" s="56">
        <f t="shared" si="1"/>
        <v>6000</v>
      </c>
      <c r="Q45" s="62">
        <v>6000</v>
      </c>
      <c r="R45" s="13"/>
    </row>
    <row r="46" spans="1:18" ht="30">
      <c r="A46" s="31" t="s">
        <v>60</v>
      </c>
      <c r="B46" s="32">
        <v>1400</v>
      </c>
      <c r="C46" s="86"/>
      <c r="D46" s="86"/>
      <c r="E46" s="86"/>
      <c r="F46" s="86"/>
      <c r="G46" s="86"/>
      <c r="H46" s="86"/>
      <c r="I46" s="91">
        <f t="shared" si="0"/>
        <v>0</v>
      </c>
      <c r="J46" s="90"/>
      <c r="K46" s="93"/>
      <c r="L46" s="70"/>
      <c r="M46" s="68"/>
      <c r="N46" s="69"/>
      <c r="O46" s="69">
        <v>1400</v>
      </c>
      <c r="P46" s="56">
        <f t="shared" si="1"/>
        <v>1400</v>
      </c>
      <c r="Q46" s="62">
        <v>1400</v>
      </c>
      <c r="R46" s="13"/>
    </row>
    <row r="47" spans="1:18" ht="30">
      <c r="A47" s="31" t="s">
        <v>61</v>
      </c>
      <c r="B47" s="32">
        <v>2000</v>
      </c>
      <c r="C47" s="86"/>
      <c r="D47" s="86"/>
      <c r="E47" s="86"/>
      <c r="F47" s="86"/>
      <c r="G47" s="86"/>
      <c r="H47" s="86"/>
      <c r="I47" s="91">
        <f t="shared" si="0"/>
        <v>0</v>
      </c>
      <c r="J47" s="90"/>
      <c r="K47" s="93"/>
      <c r="L47" s="70"/>
      <c r="M47" s="68"/>
      <c r="N47" s="69"/>
      <c r="O47" s="69">
        <v>2000</v>
      </c>
      <c r="P47" s="56">
        <f t="shared" si="1"/>
        <v>2000</v>
      </c>
      <c r="Q47" s="62">
        <v>2000</v>
      </c>
      <c r="R47" s="13"/>
    </row>
    <row r="48" spans="1:18" ht="30">
      <c r="A48" s="35" t="s">
        <v>62</v>
      </c>
      <c r="B48" s="32">
        <v>0</v>
      </c>
      <c r="C48" s="86"/>
      <c r="D48" s="86"/>
      <c r="E48" s="86"/>
      <c r="F48" s="86"/>
      <c r="G48" s="86"/>
      <c r="H48" s="86"/>
      <c r="I48" s="91">
        <f t="shared" si="0"/>
        <v>0</v>
      </c>
      <c r="J48" s="90"/>
      <c r="K48" s="93"/>
      <c r="L48" s="69"/>
      <c r="M48" s="68"/>
      <c r="N48" s="69"/>
      <c r="O48" s="69"/>
      <c r="P48" s="56">
        <f t="shared" si="1"/>
        <v>0</v>
      </c>
      <c r="Q48" s="33">
        <v>0</v>
      </c>
      <c r="R48" s="13"/>
    </row>
    <row r="49" spans="1:18" ht="30">
      <c r="A49" s="64" t="s">
        <v>88</v>
      </c>
      <c r="B49" s="32"/>
      <c r="C49" s="86"/>
      <c r="D49" s="86"/>
      <c r="E49" s="86"/>
      <c r="F49" s="86"/>
      <c r="G49" s="86"/>
      <c r="H49" s="86"/>
      <c r="I49" s="91"/>
      <c r="J49" s="90"/>
      <c r="K49" s="93"/>
      <c r="L49" s="69"/>
      <c r="M49" s="68"/>
      <c r="N49" s="69"/>
      <c r="O49" s="69"/>
      <c r="P49" s="56"/>
      <c r="Q49" s="33">
        <v>5000</v>
      </c>
      <c r="R49" s="13"/>
    </row>
    <row r="50" spans="1:18" s="1" customFormat="1" ht="15">
      <c r="A50" s="16" t="s">
        <v>63</v>
      </c>
      <c r="B50" s="32">
        <f>SUM(B43:B49)</f>
        <v>9440</v>
      </c>
      <c r="C50" s="87"/>
      <c r="D50" s="87"/>
      <c r="E50" s="87"/>
      <c r="F50" s="87"/>
      <c r="G50" s="87"/>
      <c r="H50" s="87"/>
      <c r="I50" s="44"/>
      <c r="J50" s="94"/>
      <c r="K50" s="95"/>
      <c r="L50" s="74"/>
      <c r="M50" s="73"/>
      <c r="N50" s="74"/>
      <c r="O50" s="74"/>
      <c r="P50" s="57">
        <f>SUM(P43:P48)</f>
        <v>9400</v>
      </c>
      <c r="Q50" s="83">
        <f>SUM(Q43:Q49)</f>
        <v>14400</v>
      </c>
      <c r="R50" s="45"/>
    </row>
    <row r="51" spans="1:18" s="1" customFormat="1" ht="15">
      <c r="A51" s="16" t="s">
        <v>94</v>
      </c>
      <c r="B51" s="32">
        <f>SUM(B26+B27+B28+B39+B42+B50)</f>
        <v>66145</v>
      </c>
      <c r="C51" s="85">
        <f>SUM(C6:C50)</f>
        <v>4365</v>
      </c>
      <c r="D51" s="48">
        <f aca="true" t="shared" si="2" ref="D51:O51">SUM(D6:D50)</f>
        <v>4564</v>
      </c>
      <c r="E51" s="48">
        <f t="shared" si="2"/>
        <v>6626</v>
      </c>
      <c r="F51" s="48">
        <f t="shared" si="2"/>
        <v>6457</v>
      </c>
      <c r="G51" s="48">
        <f t="shared" si="2"/>
        <v>3211</v>
      </c>
      <c r="H51" s="48">
        <f t="shared" si="2"/>
        <v>3333</v>
      </c>
      <c r="I51" s="48">
        <f t="shared" si="2"/>
        <v>28556</v>
      </c>
      <c r="J51" s="48">
        <f t="shared" si="2"/>
        <v>15796</v>
      </c>
      <c r="K51" s="48">
        <f t="shared" si="2"/>
        <v>16241</v>
      </c>
      <c r="L51" s="99">
        <f t="shared" si="2"/>
        <v>8133</v>
      </c>
      <c r="M51" s="99">
        <f t="shared" si="2"/>
        <v>4569</v>
      </c>
      <c r="N51" s="99">
        <f t="shared" si="2"/>
        <v>5208</v>
      </c>
      <c r="O51" s="99">
        <f t="shared" si="2"/>
        <v>13834</v>
      </c>
      <c r="P51" s="58">
        <f>SUM(P26+P27+P28+P39+P42+P50)</f>
        <v>97436</v>
      </c>
      <c r="Q51" s="36">
        <f>SUM(Q26+Q27+Q28+Q39+Q50)</f>
        <v>68460</v>
      </c>
      <c r="R51" s="45"/>
    </row>
    <row r="52" spans="1:18" ht="15">
      <c r="A52" s="37" t="s">
        <v>28</v>
      </c>
      <c r="B52" s="32"/>
      <c r="C52" s="38"/>
      <c r="D52" s="38"/>
      <c r="E52" s="38"/>
      <c r="F52" s="38"/>
      <c r="G52" s="38"/>
      <c r="H52" s="38"/>
      <c r="I52" s="92"/>
      <c r="J52" s="96"/>
      <c r="K52" s="97"/>
      <c r="L52" s="100"/>
      <c r="M52" s="101"/>
      <c r="N52" s="100"/>
      <c r="O52" s="100"/>
      <c r="P52" s="59"/>
      <c r="Q52" s="52"/>
      <c r="R52" s="13"/>
    </row>
    <row r="53" spans="1:18" ht="15">
      <c r="A53" s="39" t="s">
        <v>29</v>
      </c>
      <c r="B53" s="15"/>
      <c r="C53" s="90">
        <v>27790.5</v>
      </c>
      <c r="D53" s="90"/>
      <c r="E53" s="90"/>
      <c r="F53" s="90"/>
      <c r="G53" s="90"/>
      <c r="H53" s="90">
        <v>27790.5</v>
      </c>
      <c r="I53" s="91">
        <f aca="true" t="shared" si="3" ref="I53:I59">SUM(C53:H53)</f>
        <v>55581</v>
      </c>
      <c r="J53" s="90"/>
      <c r="K53" s="93"/>
      <c r="L53" s="76"/>
      <c r="M53" s="67"/>
      <c r="N53" s="66"/>
      <c r="O53" s="66"/>
      <c r="P53" s="56">
        <f aca="true" t="shared" si="4" ref="P53:P59">SUM(I53:O53)</f>
        <v>55581</v>
      </c>
      <c r="Q53" s="53">
        <v>59295</v>
      </c>
      <c r="R53" s="13"/>
    </row>
    <row r="54" spans="1:18" ht="30">
      <c r="A54" s="39" t="s">
        <v>71</v>
      </c>
      <c r="B54" s="32"/>
      <c r="C54" s="90">
        <v>1865</v>
      </c>
      <c r="D54" s="90"/>
      <c r="E54" s="90"/>
      <c r="F54" s="90"/>
      <c r="G54" s="90"/>
      <c r="H54" s="90"/>
      <c r="I54" s="91">
        <f t="shared" si="3"/>
        <v>1865</v>
      </c>
      <c r="J54" s="90"/>
      <c r="K54" s="93"/>
      <c r="L54" s="76"/>
      <c r="M54" s="67"/>
      <c r="N54" s="66"/>
      <c r="O54" s="66"/>
      <c r="P54" s="56">
        <f t="shared" si="4"/>
        <v>1865</v>
      </c>
      <c r="Q54" s="53">
        <v>0</v>
      </c>
      <c r="R54" s="13"/>
    </row>
    <row r="55" spans="1:18" ht="15">
      <c r="A55" s="39" t="s">
        <v>95</v>
      </c>
      <c r="B55" s="32"/>
      <c r="C55" s="90"/>
      <c r="D55" s="90"/>
      <c r="E55" s="90"/>
      <c r="F55" s="90"/>
      <c r="G55" s="90"/>
      <c r="H55" s="90"/>
      <c r="I55" s="91">
        <f t="shared" si="3"/>
        <v>0</v>
      </c>
      <c r="J55" s="90"/>
      <c r="K55" s="93">
        <v>1612</v>
      </c>
      <c r="L55" s="76"/>
      <c r="M55" s="67"/>
      <c r="N55" s="66"/>
      <c r="O55" s="66"/>
      <c r="P55" s="56">
        <f t="shared" si="4"/>
        <v>1612</v>
      </c>
      <c r="Q55" s="53">
        <v>0</v>
      </c>
      <c r="R55" s="13"/>
    </row>
    <row r="56" spans="1:18" ht="15">
      <c r="A56" s="39" t="s">
        <v>65</v>
      </c>
      <c r="B56" s="32"/>
      <c r="C56" s="90">
        <v>1384</v>
      </c>
      <c r="D56" s="90">
        <v>1310</v>
      </c>
      <c r="E56" s="90">
        <v>60</v>
      </c>
      <c r="F56" s="90">
        <v>780</v>
      </c>
      <c r="G56" s="90">
        <v>130</v>
      </c>
      <c r="H56" s="90">
        <v>240</v>
      </c>
      <c r="I56" s="91">
        <f t="shared" si="3"/>
        <v>3904</v>
      </c>
      <c r="J56" s="90"/>
      <c r="K56" s="93">
        <v>920</v>
      </c>
      <c r="L56" s="76"/>
      <c r="M56" s="67"/>
      <c r="N56" s="66">
        <v>500</v>
      </c>
      <c r="O56" s="66"/>
      <c r="P56" s="56">
        <f t="shared" si="4"/>
        <v>5324</v>
      </c>
      <c r="Q56" s="53">
        <v>3885</v>
      </c>
      <c r="R56" s="13"/>
    </row>
    <row r="57" spans="1:18" s="82" customFormat="1" ht="15">
      <c r="A57" s="39" t="s">
        <v>66</v>
      </c>
      <c r="B57" s="78"/>
      <c r="C57" s="86"/>
      <c r="D57" s="86"/>
      <c r="E57" s="86"/>
      <c r="F57" s="86"/>
      <c r="G57" s="86"/>
      <c r="H57" s="86"/>
      <c r="I57" s="86">
        <f t="shared" si="3"/>
        <v>0</v>
      </c>
      <c r="J57" s="86"/>
      <c r="K57" s="98"/>
      <c r="L57" s="80"/>
      <c r="M57" s="79"/>
      <c r="N57" s="65">
        <v>2000</v>
      </c>
      <c r="O57" s="65"/>
      <c r="P57" s="56">
        <f t="shared" si="4"/>
        <v>2000</v>
      </c>
      <c r="Q57" s="53">
        <v>2000</v>
      </c>
      <c r="R57" s="81"/>
    </row>
    <row r="58" spans="1:18" ht="30">
      <c r="A58" s="39" t="s">
        <v>67</v>
      </c>
      <c r="B58" s="32"/>
      <c r="C58" s="90">
        <v>155</v>
      </c>
      <c r="D58" s="90"/>
      <c r="E58" s="90"/>
      <c r="F58" s="90"/>
      <c r="G58" s="90"/>
      <c r="H58" s="90"/>
      <c r="I58" s="91">
        <f t="shared" si="3"/>
        <v>155</v>
      </c>
      <c r="J58" s="90"/>
      <c r="K58" s="93"/>
      <c r="L58" s="76"/>
      <c r="M58" s="67"/>
      <c r="N58" s="66"/>
      <c r="O58" s="66"/>
      <c r="P58" s="56">
        <f t="shared" si="4"/>
        <v>155</v>
      </c>
      <c r="Q58" s="53">
        <v>340</v>
      </c>
      <c r="R58" s="13"/>
    </row>
    <row r="59" spans="1:18" ht="30">
      <c r="A59" s="40" t="s">
        <v>30</v>
      </c>
      <c r="B59" s="32"/>
      <c r="C59" s="90"/>
      <c r="D59" s="90"/>
      <c r="E59" s="90"/>
      <c r="F59" s="90"/>
      <c r="G59" s="90"/>
      <c r="H59" s="90"/>
      <c r="I59" s="91">
        <f t="shared" si="3"/>
        <v>0</v>
      </c>
      <c r="J59" s="90"/>
      <c r="K59" s="93"/>
      <c r="L59" s="76"/>
      <c r="M59" s="67"/>
      <c r="N59" s="66">
        <v>2910</v>
      </c>
      <c r="O59" s="66">
        <v>30</v>
      </c>
      <c r="P59" s="56">
        <f t="shared" si="4"/>
        <v>2940</v>
      </c>
      <c r="Q59" s="53">
        <v>2940</v>
      </c>
      <c r="R59" s="13"/>
    </row>
    <row r="60" spans="1:18" ht="15">
      <c r="A60" s="41" t="s">
        <v>31</v>
      </c>
      <c r="B60" s="32"/>
      <c r="C60" s="90"/>
      <c r="D60" s="90"/>
      <c r="E60" s="90"/>
      <c r="F60" s="90"/>
      <c r="G60" s="90"/>
      <c r="H60" s="90"/>
      <c r="I60" s="91">
        <f>SUM(I53:I59)</f>
        <v>61505</v>
      </c>
      <c r="J60" s="90"/>
      <c r="K60" s="93"/>
      <c r="L60" s="66"/>
      <c r="M60" s="67"/>
      <c r="N60" s="66"/>
      <c r="O60" s="66"/>
      <c r="P60" s="57">
        <f>SUM(P53:P59)</f>
        <v>69477</v>
      </c>
      <c r="Q60" s="53">
        <f>SUM(Q53:Q59)</f>
        <v>68460</v>
      </c>
      <c r="R60" s="13"/>
    </row>
    <row r="61" spans="1:18" ht="30">
      <c r="A61" s="106" t="s">
        <v>97</v>
      </c>
      <c r="B61" s="102"/>
      <c r="C61" s="103"/>
      <c r="D61" s="103"/>
      <c r="E61" s="103"/>
      <c r="F61" s="103"/>
      <c r="G61" s="103"/>
      <c r="H61" s="103"/>
      <c r="I61" s="103"/>
      <c r="J61" s="103"/>
      <c r="K61" s="104"/>
      <c r="L61" s="103"/>
      <c r="M61" s="104"/>
      <c r="N61" s="103"/>
      <c r="O61" s="103"/>
      <c r="P61" s="105"/>
      <c r="Q61" s="50">
        <f>SUM(Q53-P53)</f>
        <v>3714</v>
      </c>
      <c r="R61" s="13"/>
    </row>
    <row r="62" spans="1:18" ht="15">
      <c r="A62" s="14"/>
      <c r="B62" s="34"/>
      <c r="C62" s="34"/>
      <c r="D62" s="34"/>
      <c r="E62" s="34"/>
      <c r="F62" s="34"/>
      <c r="G62" s="34"/>
      <c r="H62" s="34"/>
      <c r="I62" s="34"/>
      <c r="J62" s="34"/>
      <c r="K62" s="42"/>
      <c r="L62" s="34"/>
      <c r="M62" s="13"/>
      <c r="N62" s="43"/>
      <c r="O62" s="43"/>
      <c r="P62" s="42"/>
      <c r="Q62" s="42"/>
      <c r="R62" s="13"/>
    </row>
  </sheetData>
  <sheetProtection/>
  <mergeCells count="2">
    <mergeCell ref="A1:F1"/>
    <mergeCell ref="A2:L2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5" sqref="F35"/>
    </sheetView>
  </sheetViews>
  <sheetFormatPr defaultColWidth="9.140625" defaultRowHeight="12.75"/>
  <cols>
    <col min="1" max="1" width="20.28125" style="0" customWidth="1"/>
    <col min="2" max="2" width="10.140625" style="0" bestFit="1" customWidth="1"/>
    <col min="6" max="6" width="41.00390625" style="0" customWidth="1"/>
  </cols>
  <sheetData>
    <row r="1" spans="1:3" ht="18">
      <c r="A1" s="60" t="s">
        <v>69</v>
      </c>
      <c r="B1" s="7"/>
      <c r="C1" s="8"/>
    </row>
    <row r="2" spans="1:3" ht="18">
      <c r="A2" s="61" t="s">
        <v>68</v>
      </c>
      <c r="B2" s="12"/>
      <c r="C2" s="13"/>
    </row>
    <row r="3" spans="1:3" ht="15">
      <c r="A3" s="14"/>
      <c r="B3" s="12"/>
      <c r="C3" s="13"/>
    </row>
    <row r="4" spans="1:3" ht="38.25">
      <c r="A4" s="16" t="s">
        <v>1</v>
      </c>
      <c r="B4" s="51" t="s">
        <v>73</v>
      </c>
      <c r="C4" s="22"/>
    </row>
    <row r="5" spans="1:3" ht="15">
      <c r="A5" s="23" t="s">
        <v>22</v>
      </c>
      <c r="B5" s="30"/>
      <c r="C5" s="13"/>
    </row>
    <row r="6" spans="1:3" ht="15">
      <c r="A6" s="31" t="s">
        <v>23</v>
      </c>
      <c r="B6" s="62">
        <v>17500</v>
      </c>
      <c r="C6" s="13"/>
    </row>
    <row r="7" spans="1:3" ht="15">
      <c r="A7" s="31" t="s">
        <v>34</v>
      </c>
      <c r="B7" s="62">
        <v>100</v>
      </c>
      <c r="C7" s="13"/>
    </row>
    <row r="8" spans="1:3" ht="30">
      <c r="A8" s="31" t="s">
        <v>33</v>
      </c>
      <c r="B8" s="62">
        <v>450</v>
      </c>
      <c r="C8" s="13"/>
    </row>
    <row r="9" spans="1:3" ht="15">
      <c r="A9" s="31" t="s">
        <v>24</v>
      </c>
      <c r="B9" s="62">
        <v>1900</v>
      </c>
      <c r="C9" s="13"/>
    </row>
    <row r="10" spans="1:3" ht="15">
      <c r="A10" s="31" t="s">
        <v>37</v>
      </c>
      <c r="B10" s="62">
        <v>250</v>
      </c>
      <c r="C10" s="13"/>
    </row>
    <row r="11" spans="1:3" ht="15">
      <c r="A11" s="31" t="s">
        <v>0</v>
      </c>
      <c r="B11" s="62">
        <v>150</v>
      </c>
      <c r="C11" s="13"/>
    </row>
    <row r="12" spans="1:3" ht="15">
      <c r="A12" s="31" t="s">
        <v>25</v>
      </c>
      <c r="B12" s="62">
        <v>800</v>
      </c>
      <c r="C12" s="13"/>
    </row>
    <row r="13" spans="1:3" ht="30">
      <c r="A13" s="31" t="s">
        <v>32</v>
      </c>
      <c r="B13" s="62">
        <v>500</v>
      </c>
      <c r="C13" s="13"/>
    </row>
    <row r="14" spans="1:3" ht="15">
      <c r="A14" s="31" t="s">
        <v>26</v>
      </c>
      <c r="B14" s="62">
        <v>2250</v>
      </c>
      <c r="C14" s="13"/>
    </row>
    <row r="15" spans="1:3" ht="15">
      <c r="A15" s="31" t="s">
        <v>36</v>
      </c>
      <c r="B15" s="62">
        <v>1200</v>
      </c>
      <c r="C15" s="13"/>
    </row>
    <row r="16" spans="1:3" ht="30">
      <c r="A16" s="31" t="s">
        <v>70</v>
      </c>
      <c r="B16" s="62">
        <v>600</v>
      </c>
      <c r="C16" s="13"/>
    </row>
    <row r="17" spans="1:3" ht="15">
      <c r="A17" s="31" t="s">
        <v>27</v>
      </c>
      <c r="B17" s="62">
        <v>1000</v>
      </c>
      <c r="C17" s="13"/>
    </row>
    <row r="18" spans="1:3" ht="15">
      <c r="A18" s="31" t="s">
        <v>38</v>
      </c>
      <c r="B18" s="62">
        <v>250</v>
      </c>
      <c r="C18" s="13"/>
    </row>
    <row r="19" spans="1:3" ht="15">
      <c r="A19" s="31" t="s">
        <v>39</v>
      </c>
      <c r="B19" s="62">
        <v>35</v>
      </c>
      <c r="C19" s="13"/>
    </row>
    <row r="20" spans="1:3" ht="30">
      <c r="A20" s="31" t="s">
        <v>77</v>
      </c>
      <c r="B20" s="62">
        <v>300</v>
      </c>
      <c r="C20" s="13"/>
    </row>
    <row r="21" spans="1:3" ht="30">
      <c r="A21" s="31" t="s">
        <v>40</v>
      </c>
      <c r="B21" s="62">
        <v>500</v>
      </c>
      <c r="C21" s="13"/>
    </row>
    <row r="22" spans="1:3" ht="15">
      <c r="A22" s="31"/>
      <c r="B22" s="62">
        <v>0</v>
      </c>
      <c r="C22" s="13"/>
    </row>
    <row r="23" spans="1:7" s="1" customFormat="1" ht="30">
      <c r="A23" s="16" t="s">
        <v>43</v>
      </c>
      <c r="B23" s="62">
        <f>SUM(B6:B22)</f>
        <v>27785</v>
      </c>
      <c r="C23" s="45">
        <v>27785</v>
      </c>
      <c r="F23" s="1" t="s">
        <v>79</v>
      </c>
      <c r="G23" s="1">
        <v>27705</v>
      </c>
    </row>
    <row r="24" spans="1:7" s="1" customFormat="1" ht="30">
      <c r="A24" s="16" t="s">
        <v>44</v>
      </c>
      <c r="B24" s="62">
        <v>1500</v>
      </c>
      <c r="C24" s="45">
        <v>1500</v>
      </c>
      <c r="F24" s="1" t="s">
        <v>78</v>
      </c>
      <c r="G24" s="1">
        <v>1500</v>
      </c>
    </row>
    <row r="25" spans="1:7" s="1" customFormat="1" ht="30">
      <c r="A25" s="16" t="s">
        <v>45</v>
      </c>
      <c r="B25" s="62">
        <v>4500</v>
      </c>
      <c r="C25" s="45">
        <v>4500</v>
      </c>
      <c r="F25" s="1" t="s">
        <v>80</v>
      </c>
      <c r="G25" s="1">
        <v>4500</v>
      </c>
    </row>
    <row r="26" spans="1:7" s="47" customFormat="1" ht="30">
      <c r="A26" s="35" t="s">
        <v>46</v>
      </c>
      <c r="B26" s="62">
        <v>1800</v>
      </c>
      <c r="C26" s="46"/>
      <c r="F26" s="1" t="s">
        <v>83</v>
      </c>
      <c r="G26" s="1">
        <v>14800</v>
      </c>
    </row>
    <row r="27" spans="1:7" s="47" customFormat="1" ht="15">
      <c r="A27" s="35" t="s">
        <v>35</v>
      </c>
      <c r="B27" s="62">
        <v>300</v>
      </c>
      <c r="C27" s="46"/>
      <c r="F27" s="1" t="s">
        <v>81</v>
      </c>
      <c r="G27" s="1">
        <v>6400</v>
      </c>
    </row>
    <row r="28" spans="1:7" s="47" customFormat="1" ht="15">
      <c r="A28" s="35" t="s">
        <v>84</v>
      </c>
      <c r="B28" s="62">
        <v>1420</v>
      </c>
      <c r="C28" s="46"/>
      <c r="F28" s="1" t="s">
        <v>82</v>
      </c>
      <c r="G28" s="1">
        <v>9440</v>
      </c>
    </row>
    <row r="29" spans="1:7" ht="45">
      <c r="A29" s="31" t="s">
        <v>47</v>
      </c>
      <c r="B29" s="62">
        <v>650</v>
      </c>
      <c r="C29" s="13"/>
      <c r="F29" s="1" t="s">
        <v>85</v>
      </c>
      <c r="G29" s="1">
        <v>1800</v>
      </c>
    </row>
    <row r="30" spans="1:7" ht="15">
      <c r="A30" s="31" t="s">
        <v>48</v>
      </c>
      <c r="B30" s="62">
        <v>450</v>
      </c>
      <c r="C30" s="13"/>
      <c r="G30">
        <f>SUM(G23:G29)</f>
        <v>66145</v>
      </c>
    </row>
    <row r="31" spans="1:3" ht="30">
      <c r="A31" s="31" t="s">
        <v>49</v>
      </c>
      <c r="B31" s="62">
        <v>3500</v>
      </c>
      <c r="C31" s="13"/>
    </row>
    <row r="32" spans="1:3" ht="30">
      <c r="A32" s="31" t="s">
        <v>50</v>
      </c>
      <c r="B32" s="62">
        <v>4500</v>
      </c>
      <c r="C32" s="13"/>
    </row>
    <row r="33" spans="1:3" ht="15">
      <c r="A33" s="31" t="s">
        <v>51</v>
      </c>
      <c r="B33" s="62">
        <v>3400</v>
      </c>
      <c r="C33" s="13"/>
    </row>
    <row r="34" spans="1:3" ht="30">
      <c r="A34" s="31" t="s">
        <v>52</v>
      </c>
      <c r="B34" s="62" t="s">
        <v>74</v>
      </c>
      <c r="C34" s="13"/>
    </row>
    <row r="35" spans="1:3" ht="15">
      <c r="A35" s="31" t="s">
        <v>53</v>
      </c>
      <c r="B35" s="62">
        <v>500</v>
      </c>
      <c r="C35" s="13"/>
    </row>
    <row r="36" spans="1:3" ht="30">
      <c r="A36" s="31" t="s">
        <v>72</v>
      </c>
      <c r="B36" s="62">
        <v>0</v>
      </c>
      <c r="C36" s="13"/>
    </row>
    <row r="37" spans="1:3" s="1" customFormat="1" ht="30">
      <c r="A37" s="16" t="s">
        <v>54</v>
      </c>
      <c r="B37" s="62">
        <f>SUM(B26:B36)</f>
        <v>16520</v>
      </c>
      <c r="C37" s="45">
        <v>14800</v>
      </c>
    </row>
    <row r="38" spans="1:3" ht="30">
      <c r="A38" s="31" t="s">
        <v>55</v>
      </c>
      <c r="B38" s="62">
        <v>4900</v>
      </c>
      <c r="C38" s="13"/>
    </row>
    <row r="39" spans="1:3" ht="15">
      <c r="A39" s="31" t="s">
        <v>56</v>
      </c>
      <c r="B39" s="62">
        <v>1500</v>
      </c>
      <c r="C39" s="13"/>
    </row>
    <row r="40" spans="1:3" s="1" customFormat="1" ht="30">
      <c r="A40" s="16" t="s">
        <v>57</v>
      </c>
      <c r="B40" s="62"/>
      <c r="C40" s="45">
        <v>6400</v>
      </c>
    </row>
    <row r="41" spans="1:3" ht="30">
      <c r="A41" s="31" t="s">
        <v>58</v>
      </c>
      <c r="B41" s="62">
        <v>0</v>
      </c>
      <c r="C41" s="13"/>
    </row>
    <row r="42" spans="1:3" ht="30">
      <c r="A42" s="31" t="s">
        <v>59</v>
      </c>
      <c r="B42" s="62">
        <v>40</v>
      </c>
      <c r="C42" s="13"/>
    </row>
    <row r="43" spans="1:3" ht="30">
      <c r="A43" s="31" t="s">
        <v>76</v>
      </c>
      <c r="B43" s="62">
        <v>6000</v>
      </c>
      <c r="C43" s="13"/>
    </row>
    <row r="44" spans="1:3" ht="30">
      <c r="A44" s="31" t="s">
        <v>60</v>
      </c>
      <c r="B44" s="62">
        <v>1400</v>
      </c>
      <c r="C44" s="13"/>
    </row>
    <row r="45" spans="1:3" ht="30">
      <c r="A45" s="31" t="s">
        <v>61</v>
      </c>
      <c r="B45" s="62">
        <v>2000</v>
      </c>
      <c r="C45" s="13"/>
    </row>
    <row r="46" spans="1:3" ht="30">
      <c r="A46" s="35" t="s">
        <v>62</v>
      </c>
      <c r="B46" s="62">
        <v>0</v>
      </c>
      <c r="C46" s="13"/>
    </row>
    <row r="47" spans="1:3" s="1" customFormat="1" ht="30">
      <c r="A47" s="16" t="s">
        <v>63</v>
      </c>
      <c r="B47" s="33"/>
      <c r="C47" s="45">
        <v>9440</v>
      </c>
    </row>
    <row r="48" spans="1:3" s="1" customFormat="1" ht="15">
      <c r="A48" s="35" t="s">
        <v>36</v>
      </c>
      <c r="B48" s="62">
        <v>1200</v>
      </c>
      <c r="C48" s="45"/>
    </row>
    <row r="49" spans="1:3" s="1" customFormat="1" ht="15">
      <c r="A49" s="35" t="s">
        <v>86</v>
      </c>
      <c r="B49" s="62">
        <v>600</v>
      </c>
      <c r="C49" s="45"/>
    </row>
    <row r="50" spans="1:3" s="1" customFormat="1" ht="30">
      <c r="A50" s="16" t="s">
        <v>85</v>
      </c>
      <c r="B50" s="62"/>
      <c r="C50" s="45">
        <v>1800</v>
      </c>
    </row>
    <row r="51" spans="1:3" s="1" customFormat="1" ht="15">
      <c r="A51" s="16" t="s">
        <v>8</v>
      </c>
      <c r="B51" s="36">
        <f>SUM(B6:B45)</f>
        <v>110450</v>
      </c>
      <c r="C51" s="45">
        <f>SUM(C6:C47)</f>
        <v>64425</v>
      </c>
    </row>
    <row r="52" spans="1:3" ht="15">
      <c r="A52" s="37" t="s">
        <v>28</v>
      </c>
      <c r="B52" s="52"/>
      <c r="C52" s="13"/>
    </row>
    <row r="53" spans="1:3" ht="15">
      <c r="A53" s="39" t="s">
        <v>29</v>
      </c>
      <c r="B53" s="50">
        <v>55581</v>
      </c>
      <c r="C53" s="13"/>
    </row>
    <row r="54" spans="1:3" ht="30">
      <c r="A54" s="39" t="s">
        <v>71</v>
      </c>
      <c r="B54" s="53">
        <v>1399</v>
      </c>
      <c r="C54" s="13"/>
    </row>
    <row r="55" spans="1:3" ht="15">
      <c r="A55" s="39" t="s">
        <v>64</v>
      </c>
      <c r="B55" s="53">
        <v>0</v>
      </c>
      <c r="C55" s="13"/>
    </row>
    <row r="56" spans="1:3" ht="15">
      <c r="A56" s="39" t="s">
        <v>65</v>
      </c>
      <c r="B56" s="53">
        <v>3885</v>
      </c>
      <c r="C56" s="13"/>
    </row>
    <row r="57" spans="1:3" ht="15">
      <c r="A57" s="39" t="s">
        <v>66</v>
      </c>
      <c r="B57" s="53">
        <v>2000</v>
      </c>
      <c r="C57" s="13"/>
    </row>
    <row r="58" spans="1:3" ht="30">
      <c r="A58" s="39" t="s">
        <v>67</v>
      </c>
      <c r="B58" s="53">
        <v>340</v>
      </c>
      <c r="C58" s="13"/>
    </row>
    <row r="59" spans="1:3" ht="30">
      <c r="A59" s="40" t="s">
        <v>30</v>
      </c>
      <c r="B59" s="53">
        <v>2940</v>
      </c>
      <c r="C59" s="13"/>
    </row>
    <row r="60" spans="1:3" ht="15">
      <c r="A60" s="41" t="s">
        <v>31</v>
      </c>
      <c r="B60" s="53">
        <f>SUM(B53:B59)</f>
        <v>66145</v>
      </c>
      <c r="C60" s="13"/>
    </row>
    <row r="61" spans="1:3" ht="15">
      <c r="A61" s="39" t="s">
        <v>75</v>
      </c>
      <c r="B61" s="49">
        <f>+SUM(B60-B51)</f>
        <v>-44305</v>
      </c>
      <c r="C61" s="13"/>
    </row>
    <row r="62" spans="1:3" ht="15">
      <c r="A62" s="14"/>
      <c r="B62" s="42"/>
      <c r="C62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CSCESS</dc:creator>
  <cp:keywords/>
  <dc:description/>
  <cp:lastModifiedBy>Tim Watton</cp:lastModifiedBy>
  <cp:lastPrinted>2015-12-07T08:34:02Z</cp:lastPrinted>
  <dcterms:created xsi:type="dcterms:W3CDTF">2009-01-21T13:36:17Z</dcterms:created>
  <dcterms:modified xsi:type="dcterms:W3CDTF">2016-12-18T20:58:00Z</dcterms:modified>
  <cp:category/>
  <cp:version/>
  <cp:contentType/>
  <cp:contentStatus/>
</cp:coreProperties>
</file>