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Lytchett PC\Full Council\FullCouncilMinutes\"/>
    </mc:Choice>
  </mc:AlternateContent>
  <bookViews>
    <workbookView xWindow="0" yWindow="0" windowWidth="20490" windowHeight="7455"/>
  </bookViews>
  <sheets>
    <sheet name="Projection Nov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49" i="1"/>
  <c r="L5" i="1" l="1"/>
  <c r="L6" i="1"/>
  <c r="L7" i="1"/>
  <c r="L8" i="1"/>
  <c r="L9" i="1"/>
  <c r="L10" i="1"/>
  <c r="L12" i="1"/>
  <c r="L13" i="1"/>
  <c r="L44" i="1"/>
  <c r="J16" i="1"/>
  <c r="J44" i="1"/>
  <c r="H16" i="1"/>
  <c r="L14" i="1" l="1"/>
  <c r="F34" i="1" l="1"/>
  <c r="D25" i="1"/>
  <c r="B23" i="1"/>
  <c r="B49" i="1" s="1"/>
  <c r="D49" i="1" l="1"/>
  <c r="F40" i="1"/>
  <c r="F49" i="1" l="1"/>
  <c r="H42" i="1" s="1"/>
  <c r="F13" i="1"/>
  <c r="H13" i="1" s="1"/>
  <c r="J13" i="1" s="1"/>
  <c r="D14" i="1" l="1"/>
  <c r="D12" i="1"/>
  <c r="F12" i="1" s="1"/>
  <c r="H12" i="1" s="1"/>
  <c r="D11" i="1"/>
  <c r="F11" i="1" s="1"/>
  <c r="H11" i="1" s="1"/>
  <c r="J11" i="1" s="1"/>
  <c r="D10" i="1"/>
  <c r="F10" i="1" s="1"/>
  <c r="H10" i="1" s="1"/>
  <c r="J10" i="1" s="1"/>
  <c r="D9" i="1"/>
  <c r="F9" i="1" s="1"/>
  <c r="H9" i="1" s="1"/>
  <c r="J9" i="1" s="1"/>
  <c r="D8" i="1"/>
  <c r="F8" i="1" s="1"/>
  <c r="H8" i="1" s="1"/>
  <c r="J8" i="1" s="1"/>
  <c r="D5" i="1"/>
  <c r="J12" i="1" l="1"/>
  <c r="F14" i="1"/>
  <c r="F6" i="1"/>
  <c r="H6" i="1" s="1"/>
  <c r="J6" i="1" s="1"/>
  <c r="E16" i="1"/>
  <c r="C16" i="1"/>
  <c r="D7" i="1"/>
  <c r="F7" i="1" s="1"/>
  <c r="H7" i="1" s="1"/>
  <c r="J7" i="1" s="1"/>
  <c r="F5" i="1"/>
  <c r="H5" i="1" s="1"/>
  <c r="J5" i="1" s="1"/>
  <c r="B16" i="1"/>
  <c r="H14" i="1" l="1"/>
  <c r="J14" i="1"/>
  <c r="F16" i="1"/>
  <c r="D16" i="1"/>
</calcChain>
</file>

<file path=xl/sharedStrings.xml><?xml version="1.0" encoding="utf-8"?>
<sst xmlns="http://schemas.openxmlformats.org/spreadsheetml/2006/main" count="49" uniqueCount="36">
  <si>
    <t>Earmarked Reserves</t>
  </si>
  <si>
    <t>Transfers</t>
  </si>
  <si>
    <t>Retirement Fund</t>
  </si>
  <si>
    <t>Election Fund</t>
  </si>
  <si>
    <t>Foxhills Fund</t>
  </si>
  <si>
    <t>Total Reserves</t>
  </si>
  <si>
    <t>Skate Park Sinking Fund</t>
  </si>
  <si>
    <t>Lytchett Matravers Parish Council - Supporting Notes to the Accounts - March 31, 2018</t>
  </si>
  <si>
    <t>March 31, 2016</t>
  </si>
  <si>
    <t>March 31, 2017</t>
  </si>
  <si>
    <t>March 31, 2018</t>
  </si>
  <si>
    <t>Rocket Park Play Area Sinking Fund</t>
  </si>
  <si>
    <t>Foxhills Play Area Sinking Fund</t>
  </si>
  <si>
    <t>Village Centre Project</t>
  </si>
  <si>
    <t>Village Hall Refurbishment Project</t>
  </si>
  <si>
    <t>Lytchett Astro Sinking Fund</t>
  </si>
  <si>
    <t>Charges</t>
  </si>
  <si>
    <t>Accumulated Gain/(Loss)</t>
  </si>
  <si>
    <t>Portfolio Report Value as per statements</t>
  </si>
  <si>
    <t>Additional Investment (29/12/2016)</t>
  </si>
  <si>
    <t>Initial Investment -Foxhills S106 (6/6/2014)</t>
  </si>
  <si>
    <t>Additional Gain/(Loss) - 2016/17</t>
  </si>
  <si>
    <t>Additional Investment (17/11/2017)</t>
  </si>
  <si>
    <t>Additional Gain/(Loss) - 2017/18</t>
  </si>
  <si>
    <t>Investment Fee</t>
  </si>
  <si>
    <t>Prudential International Fund Transaction History</t>
  </si>
  <si>
    <t>March 31, 2019</t>
  </si>
  <si>
    <t>March 31, 2020</t>
  </si>
  <si>
    <t>Additional Gain/(Loss) - 2018/19</t>
  </si>
  <si>
    <t>Additional Gain/(Loss) - 2019/20</t>
  </si>
  <si>
    <t>Additional Gain/(Loss) - 2020/21</t>
  </si>
  <si>
    <t>Prudential International Fund - Unallocated</t>
  </si>
  <si>
    <t>Election Fund (Public elections)</t>
  </si>
  <si>
    <t>March 31, 2021</t>
  </si>
  <si>
    <t>Projection based on Nov. 2020 valuation.</t>
  </si>
  <si>
    <t>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</si>
</sst>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Border="1"/>
    <xf numFmtId="164" fontId="1" fillId="2" borderId="6" xfId="0" applyNumberFormat="1" applyFont="1" applyFill="1" applyBorder="1" applyAlignment="1">
      <alignment vertical="center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9" xfId="0" applyNumberFormat="1" applyFill="1" applyBorder="1"/>
    <xf numFmtId="164" fontId="0" fillId="0" borderId="2" xfId="0" applyNumberFormat="1" applyBorder="1" applyAlignment="1">
      <alignment horizontal="right"/>
    </xf>
    <xf numFmtId="164" fontId="0" fillId="2" borderId="10" xfId="0" applyNumberFormat="1" applyFill="1" applyBorder="1"/>
    <xf numFmtId="164" fontId="2" fillId="2" borderId="11" xfId="0" applyNumberFormat="1" applyFont="1" applyFill="1" applyBorder="1" applyAlignment="1">
      <alignment horizontal="left" vertical="center"/>
    </xf>
    <xf numFmtId="164" fontId="0" fillId="0" borderId="12" xfId="0" applyNumberFormat="1" applyBorder="1"/>
    <xf numFmtId="164" fontId="0" fillId="0" borderId="1" xfId="0" applyNumberFormat="1" applyBorder="1" applyAlignment="1">
      <alignment horizontal="left" indent="2"/>
    </xf>
    <xf numFmtId="164" fontId="0" fillId="0" borderId="1" xfId="0" applyNumberFormat="1" applyFill="1" applyBorder="1" applyAlignment="1">
      <alignment horizontal="left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3" borderId="6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90" zoomScaleNormal="90" workbookViewId="0">
      <selection activeCell="K8" sqref="K8"/>
    </sheetView>
  </sheetViews>
  <sheetFormatPr defaultColWidth="9" defaultRowHeight="15" x14ac:dyDescent="0.25"/>
  <cols>
    <col min="1" max="1" width="36" style="5" customWidth="1"/>
    <col min="2" max="10" width="12.5703125" style="5" customWidth="1"/>
    <col min="11" max="11" width="18.42578125" style="5" customWidth="1"/>
    <col min="12" max="12" width="16.7109375" style="5" customWidth="1"/>
    <col min="13" max="16384" width="9" style="5"/>
  </cols>
  <sheetData>
    <row r="1" spans="1:12" ht="31.15" customHeight="1" thickBot="1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4"/>
      <c r="K1" s="21" t="s">
        <v>34</v>
      </c>
      <c r="L1" s="22"/>
    </row>
    <row r="2" spans="1:12" x14ac:dyDescent="0.25">
      <c r="A2" s="6"/>
      <c r="B2" s="1"/>
      <c r="C2" s="1"/>
      <c r="D2" s="1"/>
      <c r="E2" s="1"/>
      <c r="F2" s="1"/>
      <c r="G2" s="1"/>
      <c r="H2" s="1"/>
      <c r="I2" s="1"/>
      <c r="J2" s="7"/>
      <c r="K2" s="1"/>
      <c r="L2" s="7"/>
    </row>
    <row r="3" spans="1:12" x14ac:dyDescent="0.25">
      <c r="A3" s="6" t="s">
        <v>0</v>
      </c>
      <c r="B3" s="8" t="s">
        <v>8</v>
      </c>
      <c r="C3" s="8" t="s">
        <v>1</v>
      </c>
      <c r="D3" s="8" t="s">
        <v>9</v>
      </c>
      <c r="E3" s="8" t="s">
        <v>1</v>
      </c>
      <c r="F3" s="8" t="s">
        <v>10</v>
      </c>
      <c r="G3" s="8" t="s">
        <v>1</v>
      </c>
      <c r="H3" s="8" t="s">
        <v>26</v>
      </c>
      <c r="I3" s="8" t="s">
        <v>1</v>
      </c>
      <c r="J3" s="13" t="s">
        <v>27</v>
      </c>
      <c r="K3" s="8" t="s">
        <v>1</v>
      </c>
      <c r="L3" s="13" t="s">
        <v>33</v>
      </c>
    </row>
    <row r="4" spans="1:12" x14ac:dyDescent="0.25">
      <c r="A4" s="6"/>
      <c r="B4" s="1"/>
      <c r="C4" s="1"/>
      <c r="D4" s="1"/>
      <c r="E4" s="1"/>
      <c r="F4" s="1"/>
      <c r="G4" s="1"/>
      <c r="H4" s="1"/>
      <c r="I4" s="1"/>
      <c r="J4" s="7"/>
      <c r="K4" s="1"/>
      <c r="L4" s="7"/>
    </row>
    <row r="5" spans="1:12" x14ac:dyDescent="0.25">
      <c r="A5" s="6" t="s">
        <v>2</v>
      </c>
      <c r="B5" s="1">
        <v>0</v>
      </c>
      <c r="C5" s="1"/>
      <c r="D5" s="1">
        <f>SUM(B5:C5)</f>
        <v>0</v>
      </c>
      <c r="E5" s="1"/>
      <c r="F5" s="1">
        <f>D5+E5</f>
        <v>0</v>
      </c>
      <c r="G5" s="1"/>
      <c r="H5" s="1">
        <f>F5+G5</f>
        <v>0</v>
      </c>
      <c r="I5" s="1"/>
      <c r="J5" s="7">
        <f>H5+I5</f>
        <v>0</v>
      </c>
      <c r="K5" s="1"/>
      <c r="L5" s="7">
        <f>J5+K5</f>
        <v>0</v>
      </c>
    </row>
    <row r="6" spans="1:12" x14ac:dyDescent="0.25">
      <c r="A6" s="6" t="s">
        <v>32</v>
      </c>
      <c r="B6" s="1">
        <v>1500</v>
      </c>
      <c r="C6" s="1"/>
      <c r="D6" s="1">
        <v>1500</v>
      </c>
      <c r="E6" s="1"/>
      <c r="F6" s="1">
        <f>D6+E6</f>
        <v>1500</v>
      </c>
      <c r="G6" s="1">
        <v>1624</v>
      </c>
      <c r="H6" s="1">
        <f>F6+G6</f>
        <v>3124</v>
      </c>
      <c r="I6" s="1"/>
      <c r="J6" s="7">
        <f>H6+I6</f>
        <v>3124</v>
      </c>
      <c r="K6" s="1"/>
      <c r="L6" s="7">
        <f>J6+K6</f>
        <v>3124</v>
      </c>
    </row>
    <row r="7" spans="1:12" x14ac:dyDescent="0.25">
      <c r="A7" s="6" t="s">
        <v>4</v>
      </c>
      <c r="B7" s="1">
        <v>162926</v>
      </c>
      <c r="C7" s="1"/>
      <c r="D7" s="1">
        <f t="shared" ref="D7:D14" si="0">SUM(B7:C7)</f>
        <v>162926</v>
      </c>
      <c r="E7" s="1"/>
      <c r="F7" s="1">
        <f t="shared" ref="F7:J14" si="1">D7+E7</f>
        <v>162926</v>
      </c>
      <c r="G7" s="1"/>
      <c r="H7" s="1">
        <f t="shared" si="1"/>
        <v>162926</v>
      </c>
      <c r="I7" s="1"/>
      <c r="J7" s="7">
        <f t="shared" si="1"/>
        <v>162926</v>
      </c>
      <c r="K7" s="1"/>
      <c r="L7" s="7">
        <f t="shared" ref="L7:L13" si="2">J7+K7</f>
        <v>162926</v>
      </c>
    </row>
    <row r="8" spans="1:12" x14ac:dyDescent="0.25">
      <c r="A8" s="6" t="s">
        <v>6</v>
      </c>
      <c r="B8" s="1">
        <v>5600</v>
      </c>
      <c r="C8" s="1">
        <v>1400</v>
      </c>
      <c r="D8" s="1">
        <f t="shared" si="0"/>
        <v>7000</v>
      </c>
      <c r="E8" s="1">
        <v>1400</v>
      </c>
      <c r="F8" s="1">
        <f t="shared" si="1"/>
        <v>8400</v>
      </c>
      <c r="G8" s="1">
        <v>1400</v>
      </c>
      <c r="H8" s="1">
        <f t="shared" si="1"/>
        <v>9800</v>
      </c>
      <c r="I8" s="1">
        <v>700</v>
      </c>
      <c r="J8" s="7">
        <f t="shared" si="1"/>
        <v>10500</v>
      </c>
      <c r="K8" s="1"/>
      <c r="L8" s="7">
        <f t="shared" si="2"/>
        <v>10500</v>
      </c>
    </row>
    <row r="9" spans="1:12" x14ac:dyDescent="0.25">
      <c r="A9" s="6" t="s">
        <v>12</v>
      </c>
      <c r="B9" s="1">
        <v>5400</v>
      </c>
      <c r="C9" s="1">
        <v>5400</v>
      </c>
      <c r="D9" s="1">
        <f t="shared" si="0"/>
        <v>10800</v>
      </c>
      <c r="E9" s="1">
        <v>5400</v>
      </c>
      <c r="F9" s="1">
        <f t="shared" si="1"/>
        <v>16200</v>
      </c>
      <c r="G9" s="1">
        <v>5400</v>
      </c>
      <c r="H9" s="1">
        <f t="shared" si="1"/>
        <v>21600</v>
      </c>
      <c r="I9" s="1">
        <v>2700</v>
      </c>
      <c r="J9" s="7">
        <f t="shared" si="1"/>
        <v>24300</v>
      </c>
      <c r="K9" s="1"/>
      <c r="L9" s="7">
        <f t="shared" si="2"/>
        <v>24300</v>
      </c>
    </row>
    <row r="10" spans="1:12" x14ac:dyDescent="0.25">
      <c r="A10" s="6" t="s">
        <v>11</v>
      </c>
      <c r="B10" s="1">
        <v>7000</v>
      </c>
      <c r="C10" s="1">
        <v>7000</v>
      </c>
      <c r="D10" s="1">
        <f t="shared" si="0"/>
        <v>14000</v>
      </c>
      <c r="E10" s="1">
        <v>7000</v>
      </c>
      <c r="F10" s="1">
        <f t="shared" si="1"/>
        <v>21000</v>
      </c>
      <c r="G10" s="1">
        <v>7000</v>
      </c>
      <c r="H10" s="1">
        <f t="shared" si="1"/>
        <v>28000</v>
      </c>
      <c r="I10" s="1">
        <v>3500</v>
      </c>
      <c r="J10" s="7">
        <f t="shared" si="1"/>
        <v>31500</v>
      </c>
      <c r="K10" s="1"/>
      <c r="L10" s="7">
        <f t="shared" si="2"/>
        <v>31500</v>
      </c>
    </row>
    <row r="11" spans="1:12" x14ac:dyDescent="0.25">
      <c r="A11" s="6" t="s">
        <v>13</v>
      </c>
      <c r="B11" s="1">
        <v>25000</v>
      </c>
      <c r="C11" s="1">
        <v>0</v>
      </c>
      <c r="D11" s="1">
        <f t="shared" si="0"/>
        <v>25000</v>
      </c>
      <c r="E11" s="1"/>
      <c r="F11" s="1">
        <f t="shared" si="1"/>
        <v>25000</v>
      </c>
      <c r="G11" s="1"/>
      <c r="H11" s="1">
        <f t="shared" si="1"/>
        <v>25000</v>
      </c>
      <c r="I11" s="1"/>
      <c r="J11" s="7">
        <f t="shared" si="1"/>
        <v>25000</v>
      </c>
      <c r="K11" s="1"/>
      <c r="L11" s="7"/>
    </row>
    <row r="12" spans="1:12" hidden="1" x14ac:dyDescent="0.25">
      <c r="A12" s="6" t="s">
        <v>14</v>
      </c>
      <c r="B12" s="1">
        <v>25000</v>
      </c>
      <c r="C12" s="1">
        <v>-25000</v>
      </c>
      <c r="D12" s="1">
        <f t="shared" si="0"/>
        <v>0</v>
      </c>
      <c r="E12" s="1"/>
      <c r="F12" s="1">
        <f t="shared" si="1"/>
        <v>0</v>
      </c>
      <c r="G12" s="1"/>
      <c r="H12" s="1">
        <f t="shared" si="1"/>
        <v>0</v>
      </c>
      <c r="I12" s="1"/>
      <c r="J12" s="7">
        <f t="shared" si="1"/>
        <v>0</v>
      </c>
      <c r="K12" s="1"/>
      <c r="L12" s="7">
        <f t="shared" si="2"/>
        <v>0</v>
      </c>
    </row>
    <row r="13" spans="1:12" x14ac:dyDescent="0.25">
      <c r="A13" s="6" t="s">
        <v>15</v>
      </c>
      <c r="B13" s="1"/>
      <c r="C13" s="1"/>
      <c r="D13" s="1">
        <v>0</v>
      </c>
      <c r="E13" s="1">
        <v>5000</v>
      </c>
      <c r="F13" s="1">
        <f t="shared" si="1"/>
        <v>5000</v>
      </c>
      <c r="G13" s="1">
        <v>5000</v>
      </c>
      <c r="H13" s="1">
        <f t="shared" si="1"/>
        <v>10000</v>
      </c>
      <c r="I13" s="1">
        <v>2500</v>
      </c>
      <c r="J13" s="7">
        <f t="shared" si="1"/>
        <v>12500</v>
      </c>
      <c r="K13" s="1"/>
      <c r="L13" s="7">
        <f t="shared" si="2"/>
        <v>12500</v>
      </c>
    </row>
    <row r="14" spans="1:12" x14ac:dyDescent="0.25">
      <c r="A14" s="6" t="s">
        <v>31</v>
      </c>
      <c r="B14" s="1">
        <v>18685</v>
      </c>
      <c r="C14" s="1">
        <v>24869</v>
      </c>
      <c r="D14" s="1">
        <f t="shared" si="0"/>
        <v>43554</v>
      </c>
      <c r="E14" s="8">
        <v>-7726</v>
      </c>
      <c r="F14" s="1">
        <f t="shared" si="1"/>
        <v>35828</v>
      </c>
      <c r="G14" s="1">
        <v>7413</v>
      </c>
      <c r="H14" s="1">
        <f>H16-SUM(H5:H13)</f>
        <v>22817</v>
      </c>
      <c r="I14" s="1"/>
      <c r="J14" s="7">
        <f>J16-SUM(J5:J13)</f>
        <v>406</v>
      </c>
      <c r="K14" s="1"/>
      <c r="L14" s="7">
        <f>L16-SUM(L5:L13)</f>
        <v>-46367</v>
      </c>
    </row>
    <row r="15" spans="1:12" x14ac:dyDescent="0.25">
      <c r="A15" s="6"/>
      <c r="B15" s="1"/>
      <c r="C15" s="1"/>
      <c r="D15" s="1"/>
      <c r="E15" s="1"/>
      <c r="F15" s="1"/>
      <c r="G15" s="1"/>
      <c r="H15" s="1"/>
      <c r="I15" s="1"/>
      <c r="J15" s="7"/>
      <c r="K15" s="1"/>
      <c r="L15" s="7"/>
    </row>
    <row r="16" spans="1:12" x14ac:dyDescent="0.25">
      <c r="A16" s="6" t="s">
        <v>5</v>
      </c>
      <c r="B16" s="1">
        <f>SUM(B5:B15)</f>
        <v>251111</v>
      </c>
      <c r="C16" s="1">
        <f>SUM(C5:C15)</f>
        <v>13669</v>
      </c>
      <c r="D16" s="1">
        <f>SUM(D5:D15)</f>
        <v>264780</v>
      </c>
      <c r="E16" s="1">
        <f>SUM(E5:E15)</f>
        <v>11074</v>
      </c>
      <c r="F16" s="1">
        <f>SUM(F5:F15)</f>
        <v>275854</v>
      </c>
      <c r="G16" s="1"/>
      <c r="H16" s="1">
        <f>H49</f>
        <v>283267</v>
      </c>
      <c r="I16" s="1"/>
      <c r="J16" s="7">
        <f>J49</f>
        <v>270256</v>
      </c>
      <c r="K16" s="1"/>
      <c r="L16" s="7">
        <f>L49</f>
        <v>198483</v>
      </c>
    </row>
    <row r="17" spans="1:12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0"/>
      <c r="L17" s="11"/>
    </row>
    <row r="18" spans="1:12" ht="15.75" thickBot="1" x14ac:dyDescent="0.3">
      <c r="A18" s="6"/>
      <c r="B18" s="1"/>
      <c r="C18" s="1"/>
      <c r="D18" s="1"/>
      <c r="E18" s="1"/>
      <c r="F18" s="1"/>
      <c r="G18" s="1"/>
      <c r="H18" s="1"/>
      <c r="I18" s="1"/>
      <c r="J18" s="7"/>
      <c r="K18" s="1"/>
      <c r="L18" s="7"/>
    </row>
    <row r="19" spans="1:12" ht="25.9" customHeight="1" thickTop="1" thickBot="1" x14ac:dyDescent="0.3">
      <c r="A19" s="15" t="s">
        <v>25</v>
      </c>
      <c r="B19" s="12"/>
      <c r="C19" s="12"/>
      <c r="D19" s="12"/>
      <c r="E19" s="12"/>
      <c r="F19" s="12"/>
      <c r="G19" s="12"/>
      <c r="H19" s="12"/>
      <c r="I19" s="12"/>
      <c r="J19" s="14"/>
      <c r="K19" s="19"/>
      <c r="L19" s="20"/>
    </row>
    <row r="20" spans="1:12" ht="15.75" thickTop="1" x14ac:dyDescent="0.25">
      <c r="A20" s="6"/>
      <c r="B20" s="1"/>
      <c r="C20" s="1"/>
      <c r="D20" s="1"/>
      <c r="E20" s="1"/>
      <c r="F20" s="1"/>
      <c r="G20" s="1"/>
      <c r="H20" s="1"/>
      <c r="I20" s="1"/>
      <c r="J20" s="16"/>
      <c r="K20" s="1"/>
      <c r="L20" s="16"/>
    </row>
    <row r="21" spans="1:12" x14ac:dyDescent="0.25">
      <c r="A21" s="6" t="s">
        <v>20</v>
      </c>
      <c r="B21" s="1">
        <v>162926</v>
      </c>
      <c r="C21" s="1"/>
      <c r="D21" s="1"/>
      <c r="E21" s="1"/>
      <c r="F21" s="1"/>
      <c r="G21" s="1"/>
      <c r="H21" s="1"/>
      <c r="I21" s="1"/>
      <c r="J21" s="7"/>
      <c r="K21" s="1"/>
      <c r="L21" s="7"/>
    </row>
    <row r="22" spans="1:12" x14ac:dyDescent="0.25">
      <c r="A22" s="6" t="s">
        <v>16</v>
      </c>
      <c r="B22" s="1">
        <v>-1000</v>
      </c>
      <c r="C22" s="1"/>
      <c r="D22" s="1"/>
      <c r="E22" s="1"/>
      <c r="F22" s="1"/>
      <c r="G22" s="1"/>
      <c r="H22" s="1"/>
      <c r="I22" s="1"/>
      <c r="J22" s="7"/>
      <c r="K22" s="1"/>
      <c r="L22" s="7"/>
    </row>
    <row r="23" spans="1:12" x14ac:dyDescent="0.25">
      <c r="A23" s="6" t="s">
        <v>17</v>
      </c>
      <c r="B23" s="1">
        <f>B14</f>
        <v>18685</v>
      </c>
      <c r="C23" s="1"/>
      <c r="D23" s="1"/>
      <c r="E23" s="1"/>
      <c r="F23" s="1"/>
      <c r="G23" s="1"/>
      <c r="H23" s="1"/>
      <c r="I23" s="1"/>
      <c r="J23" s="7"/>
      <c r="K23" s="1"/>
      <c r="L23" s="7"/>
    </row>
    <row r="24" spans="1:12" x14ac:dyDescent="0.25">
      <c r="A24" s="6"/>
      <c r="B24" s="1"/>
      <c r="C24" s="1"/>
      <c r="D24" s="1"/>
      <c r="E24" s="1"/>
      <c r="F24" s="1"/>
      <c r="G24" s="1"/>
      <c r="H24" s="1"/>
      <c r="I24" s="1"/>
      <c r="J24" s="7"/>
      <c r="K24" s="1"/>
      <c r="L24" s="7"/>
    </row>
    <row r="25" spans="1:12" x14ac:dyDescent="0.25">
      <c r="A25" s="6" t="s">
        <v>19</v>
      </c>
      <c r="B25" s="1"/>
      <c r="C25" s="1"/>
      <c r="D25" s="1">
        <f>SUM(C26:C30)</f>
        <v>44500</v>
      </c>
      <c r="E25" s="1"/>
      <c r="F25" s="1"/>
      <c r="G25" s="1"/>
      <c r="H25" s="1"/>
      <c r="I25" s="1"/>
      <c r="J25" s="7"/>
      <c r="K25" s="1"/>
      <c r="L25" s="7"/>
    </row>
    <row r="26" spans="1:12" x14ac:dyDescent="0.25">
      <c r="A26" s="17" t="s">
        <v>3</v>
      </c>
      <c r="B26" s="1"/>
      <c r="C26" s="1">
        <v>1500</v>
      </c>
      <c r="D26" s="1"/>
      <c r="E26" s="1"/>
      <c r="F26" s="1"/>
      <c r="G26" s="1"/>
      <c r="H26" s="1"/>
      <c r="I26" s="1"/>
      <c r="J26" s="7"/>
      <c r="K26" s="1"/>
      <c r="L26" s="7"/>
    </row>
    <row r="27" spans="1:12" x14ac:dyDescent="0.25">
      <c r="A27" s="17" t="s">
        <v>6</v>
      </c>
      <c r="B27" s="1"/>
      <c r="C27" s="1">
        <v>5600</v>
      </c>
      <c r="D27" s="1"/>
      <c r="E27" s="1"/>
      <c r="F27" s="1"/>
      <c r="G27" s="1"/>
      <c r="H27" s="1"/>
      <c r="I27" s="1"/>
      <c r="J27" s="7"/>
      <c r="K27" s="1"/>
      <c r="L27" s="7"/>
    </row>
    <row r="28" spans="1:12" x14ac:dyDescent="0.25">
      <c r="A28" s="17" t="s">
        <v>12</v>
      </c>
      <c r="B28" s="1"/>
      <c r="C28" s="1">
        <v>5400</v>
      </c>
      <c r="D28" s="1"/>
      <c r="E28" s="1"/>
      <c r="F28" s="1"/>
      <c r="G28" s="1"/>
      <c r="H28" s="1"/>
      <c r="I28" s="1"/>
      <c r="J28" s="7"/>
      <c r="K28" s="1"/>
      <c r="L28" s="7"/>
    </row>
    <row r="29" spans="1:12" x14ac:dyDescent="0.25">
      <c r="A29" s="17" t="s">
        <v>11</v>
      </c>
      <c r="B29" s="1"/>
      <c r="C29" s="1">
        <v>7000</v>
      </c>
      <c r="D29" s="1"/>
      <c r="E29" s="1"/>
      <c r="F29" s="1"/>
      <c r="G29" s="1"/>
      <c r="H29" s="1"/>
      <c r="I29" s="1"/>
      <c r="J29" s="7"/>
      <c r="K29" s="1"/>
      <c r="L29" s="7"/>
    </row>
    <row r="30" spans="1:12" x14ac:dyDescent="0.25">
      <c r="A30" s="17" t="s">
        <v>13</v>
      </c>
      <c r="B30" s="1"/>
      <c r="C30" s="1">
        <v>25000</v>
      </c>
      <c r="D30" s="1"/>
      <c r="E30" s="1"/>
      <c r="F30" s="1"/>
      <c r="G30" s="1"/>
      <c r="H30" s="1"/>
      <c r="I30" s="1"/>
      <c r="J30" s="7"/>
      <c r="K30" s="1"/>
      <c r="L30" s="7"/>
    </row>
    <row r="31" spans="1:12" x14ac:dyDescent="0.25">
      <c r="A31" s="18" t="s">
        <v>16</v>
      </c>
      <c r="B31" s="1"/>
      <c r="C31" s="1"/>
      <c r="D31" s="1">
        <v>-1000</v>
      </c>
      <c r="E31" s="1"/>
      <c r="F31" s="1"/>
      <c r="G31" s="1"/>
      <c r="H31" s="1"/>
      <c r="I31" s="1"/>
      <c r="J31" s="7"/>
      <c r="K31" s="1"/>
      <c r="L31" s="7"/>
    </row>
    <row r="32" spans="1:12" x14ac:dyDescent="0.25">
      <c r="A32" s="6" t="s">
        <v>21</v>
      </c>
      <c r="B32" s="1"/>
      <c r="C32" s="1"/>
      <c r="D32" s="1">
        <v>24869</v>
      </c>
      <c r="E32" s="1"/>
      <c r="F32" s="1"/>
      <c r="G32" s="1"/>
      <c r="H32" s="1"/>
      <c r="I32" s="1"/>
      <c r="J32" s="7"/>
      <c r="K32" s="1"/>
      <c r="L32" s="7"/>
    </row>
    <row r="33" spans="1:12" x14ac:dyDescent="0.25">
      <c r="A33" s="6"/>
      <c r="B33" s="1"/>
      <c r="C33" s="1"/>
      <c r="D33" s="1"/>
      <c r="E33" s="1"/>
      <c r="F33" s="1"/>
      <c r="G33" s="1"/>
      <c r="H33" s="1"/>
      <c r="I33" s="1"/>
      <c r="J33" s="7"/>
      <c r="K33" s="1"/>
      <c r="L33" s="7"/>
    </row>
    <row r="34" spans="1:12" x14ac:dyDescent="0.25">
      <c r="A34" s="6" t="s">
        <v>22</v>
      </c>
      <c r="B34" s="1"/>
      <c r="C34" s="1"/>
      <c r="D34" s="1"/>
      <c r="E34" s="1"/>
      <c r="F34" s="1">
        <f>SUM(E35:E38)</f>
        <v>14300</v>
      </c>
      <c r="G34" s="1"/>
      <c r="H34" s="1"/>
      <c r="I34" s="1"/>
      <c r="J34" s="7"/>
      <c r="K34" s="1"/>
      <c r="L34" s="7"/>
    </row>
    <row r="35" spans="1:12" x14ac:dyDescent="0.25">
      <c r="A35" s="17" t="s">
        <v>6</v>
      </c>
      <c r="B35" s="1"/>
      <c r="C35" s="1"/>
      <c r="D35" s="1"/>
      <c r="E35" s="1">
        <v>1400</v>
      </c>
      <c r="F35" s="1"/>
      <c r="G35" s="1"/>
      <c r="H35" s="1"/>
      <c r="I35" s="1"/>
      <c r="J35" s="7"/>
      <c r="K35" s="1"/>
      <c r="L35" s="7"/>
    </row>
    <row r="36" spans="1:12" x14ac:dyDescent="0.25">
      <c r="A36" s="17" t="s">
        <v>12</v>
      </c>
      <c r="B36" s="1"/>
      <c r="C36" s="1"/>
      <c r="D36" s="1"/>
      <c r="E36" s="1">
        <v>5400</v>
      </c>
      <c r="F36" s="1"/>
      <c r="G36" s="1"/>
      <c r="H36" s="1"/>
      <c r="I36" s="1"/>
      <c r="J36" s="7"/>
      <c r="K36" s="1"/>
      <c r="L36" s="7"/>
    </row>
    <row r="37" spans="1:12" x14ac:dyDescent="0.25">
      <c r="A37" s="17" t="s">
        <v>11</v>
      </c>
      <c r="B37" s="1"/>
      <c r="C37" s="1"/>
      <c r="D37" s="1"/>
      <c r="E37" s="1">
        <v>7000</v>
      </c>
      <c r="F37" s="1"/>
      <c r="G37" s="1"/>
      <c r="H37" s="1"/>
      <c r="I37" s="1"/>
      <c r="J37" s="7"/>
      <c r="K37" s="1"/>
      <c r="L37" s="7"/>
    </row>
    <row r="38" spans="1:12" x14ac:dyDescent="0.25">
      <c r="A38" s="17" t="s">
        <v>24</v>
      </c>
      <c r="B38" s="1"/>
      <c r="C38" s="1"/>
      <c r="D38" s="1"/>
      <c r="E38" s="1">
        <v>500</v>
      </c>
      <c r="F38" s="1"/>
      <c r="G38" s="1"/>
      <c r="H38" s="1"/>
      <c r="I38" s="1"/>
      <c r="J38" s="7"/>
      <c r="K38" s="1"/>
      <c r="L38" s="7"/>
    </row>
    <row r="39" spans="1:12" x14ac:dyDescent="0.25">
      <c r="A39" s="18" t="s">
        <v>16</v>
      </c>
      <c r="B39" s="1"/>
      <c r="C39" s="1"/>
      <c r="D39" s="1"/>
      <c r="E39" s="1"/>
      <c r="F39" s="1">
        <v>-500</v>
      </c>
      <c r="G39" s="1"/>
      <c r="H39" s="1"/>
      <c r="I39" s="1"/>
      <c r="J39" s="7"/>
      <c r="K39" s="1"/>
      <c r="L39" s="7"/>
    </row>
    <row r="40" spans="1:12" x14ac:dyDescent="0.25">
      <c r="A40" s="6" t="s">
        <v>23</v>
      </c>
      <c r="B40" s="1"/>
      <c r="C40" s="1"/>
      <c r="D40" s="1"/>
      <c r="E40" s="1"/>
      <c r="F40" s="1">
        <f>56628-D32-B23</f>
        <v>13074</v>
      </c>
      <c r="G40" s="1"/>
      <c r="H40" s="1"/>
      <c r="I40" s="1"/>
      <c r="J40" s="7"/>
      <c r="K40" s="1"/>
      <c r="L40" s="7"/>
    </row>
    <row r="41" spans="1:12" x14ac:dyDescent="0.25">
      <c r="A41" s="6"/>
      <c r="B41" s="1"/>
      <c r="C41" s="1"/>
      <c r="D41" s="1"/>
      <c r="E41" s="1"/>
      <c r="F41" s="1"/>
      <c r="G41" s="1"/>
      <c r="H41" s="1"/>
      <c r="I41" s="1"/>
      <c r="J41" s="7"/>
      <c r="K41" s="1"/>
      <c r="L41" s="7"/>
    </row>
    <row r="42" spans="1:12" x14ac:dyDescent="0.25">
      <c r="A42" s="6" t="s">
        <v>28</v>
      </c>
      <c r="B42" s="1"/>
      <c r="C42" s="1"/>
      <c r="D42" s="1"/>
      <c r="E42" s="1"/>
      <c r="F42" s="1"/>
      <c r="G42" s="1"/>
      <c r="H42" s="1">
        <f>H49-F49</f>
        <v>7413</v>
      </c>
      <c r="I42" s="1"/>
      <c r="J42" s="7"/>
      <c r="K42" s="1"/>
      <c r="L42" s="7"/>
    </row>
    <row r="43" spans="1:12" x14ac:dyDescent="0.25">
      <c r="A43" s="6"/>
      <c r="B43" s="1"/>
      <c r="C43" s="1"/>
      <c r="D43" s="1"/>
      <c r="E43" s="1"/>
      <c r="F43" s="1"/>
      <c r="G43" s="1"/>
      <c r="H43" s="1"/>
      <c r="I43" s="1"/>
      <c r="J43" s="7"/>
      <c r="K43" s="1"/>
      <c r="L43" s="7"/>
    </row>
    <row r="44" spans="1:12" x14ac:dyDescent="0.25">
      <c r="A44" s="6" t="s">
        <v>29</v>
      </c>
      <c r="B44" s="1"/>
      <c r="C44" s="1"/>
      <c r="D44" s="1"/>
      <c r="E44" s="1"/>
      <c r="F44" s="1"/>
      <c r="G44" s="1"/>
      <c r="H44" s="1"/>
      <c r="I44" s="1"/>
      <c r="J44" s="7">
        <f>J49-H49</f>
        <v>-13011</v>
      </c>
      <c r="K44" s="1"/>
      <c r="L44" s="7">
        <f>L49-J49</f>
        <v>-71773</v>
      </c>
    </row>
    <row r="45" spans="1:12" x14ac:dyDescent="0.25">
      <c r="A45" s="6" t="s">
        <v>35</v>
      </c>
      <c r="B45" s="1"/>
      <c r="C45" s="1"/>
      <c r="D45" s="1"/>
      <c r="E45" s="1"/>
      <c r="F45" s="1"/>
      <c r="G45" s="1"/>
      <c r="H45" s="1"/>
      <c r="I45" s="1"/>
      <c r="J45" s="7"/>
      <c r="K45" s="1"/>
      <c r="L45" s="7">
        <v>-80000</v>
      </c>
    </row>
    <row r="46" spans="1:12" x14ac:dyDescent="0.25">
      <c r="A46" s="6"/>
      <c r="B46" s="1"/>
      <c r="C46" s="1"/>
      <c r="D46" s="1"/>
      <c r="E46" s="1"/>
      <c r="F46" s="1"/>
      <c r="G46" s="1"/>
      <c r="H46" s="1"/>
      <c r="I46" s="1"/>
      <c r="J46" s="7"/>
      <c r="K46" s="1"/>
      <c r="L46" s="7"/>
    </row>
    <row r="47" spans="1:12" x14ac:dyDescent="0.25">
      <c r="A47" s="6" t="s">
        <v>30</v>
      </c>
      <c r="B47" s="1"/>
      <c r="C47" s="1"/>
      <c r="D47" s="1"/>
      <c r="E47" s="1"/>
      <c r="F47" s="1"/>
      <c r="G47" s="1"/>
      <c r="H47" s="1"/>
      <c r="I47" s="1"/>
      <c r="J47" s="7"/>
      <c r="K47" s="1"/>
      <c r="L47" s="7"/>
    </row>
    <row r="48" spans="1:12" x14ac:dyDescent="0.25">
      <c r="A48" s="6"/>
      <c r="B48" s="1"/>
      <c r="C48" s="1"/>
      <c r="D48" s="1"/>
      <c r="E48" s="1"/>
      <c r="F48" s="1"/>
      <c r="G48" s="1"/>
      <c r="H48" s="1"/>
      <c r="I48" s="1"/>
      <c r="J48" s="7"/>
      <c r="K48" s="1"/>
      <c r="L48" s="7"/>
    </row>
    <row r="49" spans="1:12" x14ac:dyDescent="0.25">
      <c r="A49" s="6" t="s">
        <v>18</v>
      </c>
      <c r="B49" s="1">
        <f>SUM(B21:B23)</f>
        <v>180611</v>
      </c>
      <c r="C49" s="1"/>
      <c r="D49" s="1">
        <f>B49+SUM(D25:D32)</f>
        <v>248980</v>
      </c>
      <c r="E49" s="1"/>
      <c r="F49" s="1">
        <f>D49+SUM(F34:F48)</f>
        <v>275854</v>
      </c>
      <c r="G49" s="1"/>
      <c r="H49" s="1">
        <v>283267</v>
      </c>
      <c r="I49" s="1"/>
      <c r="J49" s="7">
        <v>270256</v>
      </c>
      <c r="K49" s="1"/>
      <c r="L49" s="7">
        <f>278483-80000</f>
        <v>198483</v>
      </c>
    </row>
    <row r="50" spans="1:12" ht="15.75" thickBot="1" x14ac:dyDescent="0.3">
      <c r="A50" s="9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1"/>
    </row>
  </sheetData>
  <mergeCells count="1">
    <mergeCell ref="K1:L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 Nov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 Watton</cp:lastModifiedBy>
  <cp:lastPrinted>2019-12-04T17:47:51Z</cp:lastPrinted>
  <dcterms:created xsi:type="dcterms:W3CDTF">2012-04-15T11:10:51Z</dcterms:created>
  <dcterms:modified xsi:type="dcterms:W3CDTF">2020-11-27T20:20:14Z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