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me\Documents\Lytchett PC\Finance &amp; General Purposes Committee\Minutes\"/>
    </mc:Choice>
  </mc:AlternateContent>
  <bookViews>
    <workbookView xWindow="0" yWindow="0" windowWidth="20490" windowHeight="7455"/>
  </bookViews>
  <sheets>
    <sheet name="Mar 31 2021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7" i="3" l="1"/>
  <c r="O17" i="3"/>
  <c r="S17" i="3"/>
  <c r="U17" i="3" s="1"/>
  <c r="M11" i="3" l="1"/>
  <c r="M12" i="3"/>
  <c r="N12" i="3" s="1"/>
  <c r="Q12" i="3" s="1"/>
  <c r="M13" i="3"/>
  <c r="N13" i="3" s="1"/>
  <c r="Q13" i="3" s="1"/>
  <c r="M14" i="3"/>
  <c r="N14" i="3" s="1"/>
  <c r="Q14" i="3" s="1"/>
  <c r="M10" i="3"/>
  <c r="N10" i="3" s="1"/>
  <c r="Q10" i="3" s="1"/>
  <c r="N11" i="3"/>
  <c r="Q11" i="3" s="1"/>
  <c r="N15" i="3" l="1"/>
  <c r="K17" i="3" l="1"/>
  <c r="G17" i="3"/>
  <c r="E17" i="3"/>
  <c r="D17" i="3"/>
  <c r="J15" i="3"/>
  <c r="F15" i="3"/>
  <c r="H15" i="3" s="1"/>
  <c r="L14" i="3"/>
  <c r="S14" i="3" s="1"/>
  <c r="U14" i="3" s="1"/>
  <c r="H14" i="3"/>
  <c r="L13" i="3"/>
  <c r="S13" i="3" s="1"/>
  <c r="U13" i="3" s="1"/>
  <c r="F13" i="3"/>
  <c r="H13" i="3" s="1"/>
  <c r="L12" i="3"/>
  <c r="S12" i="3" s="1"/>
  <c r="U12" i="3" s="1"/>
  <c r="F12" i="3"/>
  <c r="H12" i="3" s="1"/>
  <c r="L11" i="3"/>
  <c r="S11" i="3" s="1"/>
  <c r="U11" i="3" s="1"/>
  <c r="F11" i="3"/>
  <c r="H11" i="3" s="1"/>
  <c r="L10" i="3"/>
  <c r="F10" i="3"/>
  <c r="H10" i="3" s="1"/>
  <c r="F9" i="3"/>
  <c r="H9" i="3" s="1"/>
  <c r="H8" i="3"/>
  <c r="S10" i="3" l="1"/>
  <c r="U10" i="3" s="1"/>
  <c r="U15" i="3" s="1"/>
  <c r="Q15" i="3"/>
  <c r="F17" i="3"/>
  <c r="L15" i="3"/>
  <c r="H17" i="3"/>
  <c r="I15" i="3" s="1"/>
  <c r="I17" i="3" s="1"/>
  <c r="S15" i="3" l="1"/>
</calcChain>
</file>

<file path=xl/sharedStrings.xml><?xml version="1.0" encoding="utf-8"?>
<sst xmlns="http://schemas.openxmlformats.org/spreadsheetml/2006/main" count="37" uniqueCount="32">
  <si>
    <t>Earmarked Reserves</t>
  </si>
  <si>
    <t>Transfers</t>
  </si>
  <si>
    <t>Election Fund</t>
  </si>
  <si>
    <t>Foxhills Fund</t>
  </si>
  <si>
    <t>Total Reserves</t>
  </si>
  <si>
    <t>Notes</t>
  </si>
  <si>
    <t>Skate Park Sinking Fund</t>
  </si>
  <si>
    <t>Rocket Park Play Area Sinking Fund</t>
  </si>
  <si>
    <t>Foxhills Play Area Sinking Fund</t>
  </si>
  <si>
    <t>Village Centre Project</t>
  </si>
  <si>
    <t>Lytchett Astro Sinking Fund</t>
  </si>
  <si>
    <t>Mar. 31, 2016</t>
  </si>
  <si>
    <t>Mar. 31, 2017</t>
  </si>
  <si>
    <t>Mar. 31, 2018</t>
  </si>
  <si>
    <t>Mar. 31, 2019</t>
  </si>
  <si>
    <t>Projected Transfers</t>
  </si>
  <si>
    <t>Scheduled Transfers</t>
  </si>
  <si>
    <t>Mar. 31, 2020</t>
  </si>
  <si>
    <t>For public elections, incl. DC recharge in May 2019.</t>
  </si>
  <si>
    <t>Mar. 31, 2021</t>
  </si>
  <si>
    <t>Mar. 31, 2022</t>
  </si>
  <si>
    <t>Mar. 31, 2023</t>
  </si>
  <si>
    <t>Sinking Fund Requirement</t>
  </si>
  <si>
    <t>Mar 31, 2020</t>
  </si>
  <si>
    <t>Valuation as of March 31, 2020 shows a reduction of £13k since March 31, 2019</t>
  </si>
  <si>
    <t>Assumption is that the Prudential Fund will return to a long term growth rate of 2% (historic rate is 6%).</t>
  </si>
  <si>
    <t>Lytchett Matravers Parish Council - Earmarked Reserves as of March 31, 2021</t>
  </si>
  <si>
    <t>Reduced
Transfers</t>
  </si>
  <si>
    <t>Withdrawal</t>
  </si>
  <si>
    <t>Lytchett Matravers Parish Council - Budget for 2022/23</t>
  </si>
  <si>
    <t>Assumed increase of 2% p.a.</t>
  </si>
  <si>
    <t>Unallocated Funds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</si>
</sst>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m/yy;@"/>
    <numFmt numFmtId="165" formatCode="#,##0_ ;[Red]\-#,##0\ 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14" fontId="0" fillId="0" borderId="0" xfId="0" applyNumberFormat="1" applyBorder="1" applyAlignment="1">
      <alignment horizontal="right" vertical="top" wrapText="1"/>
    </xf>
    <xf numFmtId="0" fontId="1" fillId="2" borderId="6" xfId="0" applyFont="1" applyFill="1" applyBorder="1" applyAlignment="1">
      <alignment vertical="top"/>
    </xf>
    <xf numFmtId="0" fontId="0" fillId="2" borderId="7" xfId="0" applyFill="1" applyBorder="1" applyAlignment="1">
      <alignment vertical="top"/>
    </xf>
    <xf numFmtId="0" fontId="0" fillId="2" borderId="8" xfId="0" applyFill="1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2" xfId="0" applyBorder="1" applyAlignment="1">
      <alignment vertical="top"/>
    </xf>
    <xf numFmtId="164" fontId="0" fillId="0" borderId="0" xfId="0" applyNumberFormat="1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14" fontId="0" fillId="0" borderId="0" xfId="0" applyNumberFormat="1" applyBorder="1" applyAlignment="1">
      <alignment horizontal="right" vertical="top"/>
    </xf>
    <xf numFmtId="0" fontId="0" fillId="0" borderId="2" xfId="0" applyBorder="1" applyAlignment="1">
      <alignment horizontal="left" vertical="top"/>
    </xf>
    <xf numFmtId="3" fontId="0" fillId="0" borderId="0" xfId="0" applyNumberFormat="1" applyBorder="1" applyAlignment="1">
      <alignment vertical="top"/>
    </xf>
    <xf numFmtId="3" fontId="0" fillId="0" borderId="0" xfId="0" applyNumberFormat="1" applyBorder="1" applyAlignment="1">
      <alignment horizontal="right" vertical="top"/>
    </xf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0" xfId="0" applyAlignment="1">
      <alignment vertical="top"/>
    </xf>
    <xf numFmtId="0" fontId="1" fillId="2" borderId="7" xfId="0" applyFont="1" applyFill="1" applyBorder="1" applyAlignment="1">
      <alignment vertical="top"/>
    </xf>
    <xf numFmtId="0" fontId="0" fillId="0" borderId="0" xfId="0" applyBorder="1" applyAlignment="1">
      <alignment horizontal="center" vertical="top" wrapText="1"/>
    </xf>
    <xf numFmtId="0" fontId="0" fillId="0" borderId="0" xfId="0" applyAlignment="1">
      <alignment vertical="top"/>
    </xf>
    <xf numFmtId="3" fontId="0" fillId="0" borderId="0" xfId="0" applyNumberFormat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Fill="1" applyBorder="1" applyAlignment="1">
      <alignment vertical="top"/>
    </xf>
    <xf numFmtId="3" fontId="0" fillId="0" borderId="0" xfId="0" applyNumberFormat="1" applyFill="1" applyBorder="1" applyAlignment="1">
      <alignment vertical="top"/>
    </xf>
    <xf numFmtId="0" fontId="0" fillId="3" borderId="9" xfId="0" applyFill="1" applyBorder="1" applyAlignment="1">
      <alignment vertical="top"/>
    </xf>
    <xf numFmtId="0" fontId="0" fillId="3" borderId="10" xfId="0" applyFill="1" applyBorder="1" applyAlignment="1">
      <alignment vertical="top"/>
    </xf>
    <xf numFmtId="0" fontId="0" fillId="3" borderId="11" xfId="0" applyFill="1" applyBorder="1" applyAlignment="1">
      <alignment vertical="top"/>
    </xf>
    <xf numFmtId="0" fontId="0" fillId="3" borderId="1" xfId="0" applyFill="1" applyBorder="1" applyAlignment="1">
      <alignment vertical="top"/>
    </xf>
    <xf numFmtId="0" fontId="0" fillId="3" borderId="0" xfId="0" applyFill="1" applyBorder="1" applyAlignment="1">
      <alignment vertical="top"/>
    </xf>
    <xf numFmtId="0" fontId="0" fillId="3" borderId="2" xfId="0" applyFill="1" applyBorder="1" applyAlignment="1">
      <alignment vertical="top"/>
    </xf>
    <xf numFmtId="3" fontId="0" fillId="3" borderId="1" xfId="0" applyNumberFormat="1" applyFill="1" applyBorder="1" applyAlignment="1">
      <alignment vertical="top"/>
    </xf>
    <xf numFmtId="3" fontId="0" fillId="3" borderId="0" xfId="0" applyNumberFormat="1" applyFill="1" applyBorder="1" applyAlignment="1">
      <alignment vertical="top"/>
    </xf>
    <xf numFmtId="3" fontId="0" fillId="3" borderId="2" xfId="0" applyNumberFormat="1" applyFill="1" applyBorder="1" applyAlignment="1">
      <alignment vertical="top"/>
    </xf>
    <xf numFmtId="0" fontId="0" fillId="3" borderId="3" xfId="0" applyFill="1" applyBorder="1" applyAlignment="1">
      <alignment vertical="top"/>
    </xf>
    <xf numFmtId="0" fontId="0" fillId="3" borderId="4" xfId="0" applyFill="1" applyBorder="1" applyAlignment="1">
      <alignment vertical="top"/>
    </xf>
    <xf numFmtId="0" fontId="0" fillId="3" borderId="5" xfId="0" applyFill="1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1" xfId="0" applyBorder="1" applyAlignment="1">
      <alignment vertical="top"/>
    </xf>
    <xf numFmtId="3" fontId="0" fillId="0" borderId="1" xfId="0" applyNumberFormat="1" applyBorder="1" applyAlignment="1">
      <alignment vertical="top"/>
    </xf>
    <xf numFmtId="3" fontId="0" fillId="0" borderId="2" xfId="0" applyNumberFormat="1" applyBorder="1" applyAlignment="1">
      <alignment vertical="top"/>
    </xf>
    <xf numFmtId="165" fontId="0" fillId="3" borderId="1" xfId="0" applyNumberFormat="1" applyFill="1" applyBorder="1" applyAlignment="1">
      <alignment vertical="top"/>
    </xf>
    <xf numFmtId="14" fontId="0" fillId="0" borderId="1" xfId="0" applyNumberFormat="1" applyBorder="1" applyAlignment="1">
      <alignment horizontal="right" vertical="top" wrapText="1" indent="1"/>
    </xf>
    <xf numFmtId="14" fontId="0" fillId="0" borderId="2" xfId="0" applyNumberFormat="1" applyBorder="1" applyAlignment="1">
      <alignment horizontal="right" vertical="top" wrapText="1" indent="1"/>
    </xf>
    <xf numFmtId="14" fontId="0" fillId="0" borderId="0" xfId="0" applyNumberFormat="1" applyBorder="1" applyAlignment="1">
      <alignment horizontal="right" vertical="top" wrapText="1" indent="1"/>
    </xf>
    <xf numFmtId="14" fontId="0" fillId="0" borderId="0" xfId="0" applyNumberFormat="1" applyFill="1" applyBorder="1" applyAlignment="1">
      <alignment horizontal="right" vertical="top" wrapText="1" indent="1"/>
    </xf>
    <xf numFmtId="14" fontId="0" fillId="3" borderId="0" xfId="0" applyNumberFormat="1" applyFill="1" applyBorder="1" applyAlignment="1">
      <alignment horizontal="right" vertical="top" wrapText="1" indent="1"/>
    </xf>
    <xf numFmtId="14" fontId="0" fillId="3" borderId="2" xfId="0" applyNumberFormat="1" applyFill="1" applyBorder="1" applyAlignment="1">
      <alignment horizontal="right" vertical="top" wrapText="1" indent="1"/>
    </xf>
    <xf numFmtId="14" fontId="4" fillId="3" borderId="1" xfId="0" applyNumberFormat="1" applyFont="1" applyFill="1" applyBorder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23"/>
  <sheetViews>
    <sheetView tabSelected="1" workbookViewId="0">
      <selection activeCell="A21" sqref="A21"/>
    </sheetView>
  </sheetViews>
  <sheetFormatPr defaultColWidth="9" defaultRowHeight="15" x14ac:dyDescent="0.25"/>
  <cols>
    <col min="1" max="1" width="1.85546875" style="17" customWidth="1"/>
    <col min="2" max="2" width="31.42578125" style="17" customWidth="1"/>
    <col min="3" max="3" width="11.85546875" style="17" hidden="1" customWidth="1"/>
    <col min="4" max="8" width="12.5703125" style="17" hidden="1" customWidth="1"/>
    <col min="9" max="9" width="11.5703125" style="17" hidden="1" customWidth="1"/>
    <col min="10" max="12" width="9.5703125" style="17" customWidth="1"/>
    <col min="13" max="14" width="9.5703125" style="20" customWidth="1"/>
    <col min="15" max="15" width="9.5703125" style="23" customWidth="1"/>
    <col min="16" max="21" width="9.5703125" style="17" customWidth="1"/>
    <col min="22" max="22" width="2" style="17" customWidth="1"/>
    <col min="23" max="23" width="42.28515625" style="17" customWidth="1"/>
    <col min="24" max="16384" width="9" style="17"/>
  </cols>
  <sheetData>
    <row r="1" spans="2:23" s="20" customFormat="1" x14ac:dyDescent="0.25">
      <c r="B1" s="22" t="s">
        <v>26</v>
      </c>
      <c r="O1" s="23"/>
    </row>
    <row r="2" spans="2:23" s="20" customFormat="1" x14ac:dyDescent="0.25">
      <c r="O2" s="23"/>
    </row>
    <row r="3" spans="2:23" ht="15.75" thickBot="1" x14ac:dyDescent="0.3"/>
    <row r="4" spans="2:23" ht="24.75" customHeight="1" thickBot="1" x14ac:dyDescent="0.3">
      <c r="B4" s="2" t="s">
        <v>29</v>
      </c>
      <c r="C4" s="18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4"/>
    </row>
    <row r="5" spans="2:23" x14ac:dyDescent="0.25">
      <c r="B5" s="5"/>
      <c r="C5" s="6"/>
      <c r="D5" s="6"/>
      <c r="E5" s="6"/>
      <c r="F5" s="6"/>
      <c r="G5" s="6"/>
      <c r="H5" s="6"/>
      <c r="I5" s="6"/>
      <c r="J5" s="38"/>
      <c r="K5" s="39"/>
      <c r="L5" s="6"/>
      <c r="M5" s="6"/>
      <c r="N5" s="6"/>
      <c r="O5" s="26"/>
      <c r="P5" s="27"/>
      <c r="Q5" s="28"/>
      <c r="R5" s="6"/>
      <c r="S5" s="6"/>
      <c r="T5" s="38"/>
      <c r="U5" s="39"/>
      <c r="V5" s="6"/>
      <c r="W5" s="7"/>
    </row>
    <row r="6" spans="2:23" ht="60" x14ac:dyDescent="0.25">
      <c r="B6" s="5" t="s">
        <v>0</v>
      </c>
      <c r="C6" s="19" t="s">
        <v>22</v>
      </c>
      <c r="D6" s="8" t="s">
        <v>11</v>
      </c>
      <c r="E6" s="9" t="s">
        <v>1</v>
      </c>
      <c r="F6" s="10" t="s">
        <v>12</v>
      </c>
      <c r="G6" s="9" t="s">
        <v>1</v>
      </c>
      <c r="H6" s="10" t="s">
        <v>13</v>
      </c>
      <c r="I6" s="1" t="s">
        <v>16</v>
      </c>
      <c r="J6" s="43" t="s">
        <v>14</v>
      </c>
      <c r="K6" s="44" t="s">
        <v>1</v>
      </c>
      <c r="L6" s="45" t="s">
        <v>17</v>
      </c>
      <c r="M6" s="46" t="s">
        <v>27</v>
      </c>
      <c r="N6" s="46" t="s">
        <v>23</v>
      </c>
      <c r="O6" s="49" t="s">
        <v>28</v>
      </c>
      <c r="P6" s="47" t="s">
        <v>1</v>
      </c>
      <c r="Q6" s="48" t="s">
        <v>19</v>
      </c>
      <c r="R6" s="45" t="s">
        <v>15</v>
      </c>
      <c r="S6" s="45" t="s">
        <v>20</v>
      </c>
      <c r="T6" s="43" t="s">
        <v>15</v>
      </c>
      <c r="U6" s="44" t="s">
        <v>21</v>
      </c>
      <c r="V6" s="9"/>
      <c r="W6" s="11" t="s">
        <v>5</v>
      </c>
    </row>
    <row r="7" spans="2:23" x14ac:dyDescent="0.25">
      <c r="B7" s="5"/>
      <c r="C7" s="6"/>
      <c r="D7" s="6"/>
      <c r="E7" s="6"/>
      <c r="F7" s="6"/>
      <c r="G7" s="6"/>
      <c r="H7" s="6"/>
      <c r="I7" s="6"/>
      <c r="J7" s="5"/>
      <c r="K7" s="7"/>
      <c r="L7" s="6"/>
      <c r="M7" s="24"/>
      <c r="N7" s="24"/>
      <c r="O7" s="29"/>
      <c r="P7" s="30"/>
      <c r="Q7" s="31"/>
      <c r="R7" s="6"/>
      <c r="S7" s="6"/>
      <c r="T7" s="5"/>
      <c r="U7" s="7"/>
      <c r="V7" s="6"/>
      <c r="W7" s="7"/>
    </row>
    <row r="8" spans="2:23" x14ac:dyDescent="0.25">
      <c r="B8" s="5" t="s">
        <v>2</v>
      </c>
      <c r="C8" s="6"/>
      <c r="D8" s="12">
        <v>1500</v>
      </c>
      <c r="E8" s="12"/>
      <c r="F8" s="12">
        <v>1500</v>
      </c>
      <c r="G8" s="12"/>
      <c r="H8" s="12">
        <f>F8+G8</f>
        <v>1500</v>
      </c>
      <c r="I8" s="12">
        <v>1624</v>
      </c>
      <c r="J8" s="40">
        <v>3124</v>
      </c>
      <c r="K8" s="41"/>
      <c r="L8" s="12">
        <v>3124</v>
      </c>
      <c r="M8" s="25"/>
      <c r="N8" s="25">
        <v>3124</v>
      </c>
      <c r="O8" s="32"/>
      <c r="P8" s="33"/>
      <c r="Q8" s="34">
        <v>3124</v>
      </c>
      <c r="R8" s="12"/>
      <c r="S8" s="12">
        <v>3124</v>
      </c>
      <c r="T8" s="40"/>
      <c r="U8" s="41">
        <v>3124</v>
      </c>
      <c r="V8" s="12"/>
      <c r="W8" s="7" t="s">
        <v>18</v>
      </c>
    </row>
    <row r="9" spans="2:23" x14ac:dyDescent="0.25">
      <c r="B9" s="5" t="s">
        <v>3</v>
      </c>
      <c r="C9" s="6"/>
      <c r="D9" s="12">
        <v>162926</v>
      </c>
      <c r="E9" s="12"/>
      <c r="F9" s="12">
        <f t="shared" ref="F9:F15" si="0">SUM(D9:E9)</f>
        <v>162926</v>
      </c>
      <c r="G9" s="12"/>
      <c r="H9" s="12">
        <f t="shared" ref="H9:H15" si="1">F9+G9</f>
        <v>162926</v>
      </c>
      <c r="I9" s="12"/>
      <c r="J9" s="40">
        <v>162926</v>
      </c>
      <c r="K9" s="41"/>
      <c r="L9" s="12">
        <v>162926</v>
      </c>
      <c r="M9" s="25"/>
      <c r="N9" s="25">
        <v>162926</v>
      </c>
      <c r="O9" s="32"/>
      <c r="P9" s="33"/>
      <c r="Q9" s="34">
        <v>162926</v>
      </c>
      <c r="R9" s="12"/>
      <c r="S9" s="12">
        <v>162926</v>
      </c>
      <c r="T9" s="40"/>
      <c r="U9" s="41">
        <v>162926</v>
      </c>
      <c r="V9" s="12"/>
      <c r="W9" s="7"/>
    </row>
    <row r="10" spans="2:23" x14ac:dyDescent="0.25">
      <c r="B10" s="5" t="s">
        <v>6</v>
      </c>
      <c r="C10" s="6"/>
      <c r="D10" s="12">
        <v>5600</v>
      </c>
      <c r="E10" s="12">
        <v>1400</v>
      </c>
      <c r="F10" s="12">
        <f t="shared" si="0"/>
        <v>7000</v>
      </c>
      <c r="G10" s="12">
        <v>1400</v>
      </c>
      <c r="H10" s="12">
        <f t="shared" si="1"/>
        <v>8400</v>
      </c>
      <c r="I10" s="12">
        <v>1400</v>
      </c>
      <c r="J10" s="40">
        <v>9800</v>
      </c>
      <c r="K10" s="41">
        <v>1400</v>
      </c>
      <c r="L10" s="12">
        <f>J10+K10</f>
        <v>11200</v>
      </c>
      <c r="M10" s="25">
        <f>K10*0.5</f>
        <v>700</v>
      </c>
      <c r="N10" s="25">
        <f>J10+M10</f>
        <v>10500</v>
      </c>
      <c r="O10" s="42">
        <v>-2000</v>
      </c>
      <c r="P10" s="33">
        <v>2000</v>
      </c>
      <c r="Q10" s="34">
        <f>N10+O10+P10</f>
        <v>10500</v>
      </c>
      <c r="R10" s="12">
        <v>1000</v>
      </c>
      <c r="S10" s="12">
        <f>Q10+R10</f>
        <v>11500</v>
      </c>
      <c r="T10" s="40">
        <v>1000</v>
      </c>
      <c r="U10" s="41">
        <f>S10+T10</f>
        <v>12500</v>
      </c>
      <c r="V10" s="12"/>
      <c r="W10" s="7"/>
    </row>
    <row r="11" spans="2:23" x14ac:dyDescent="0.25">
      <c r="B11" s="5" t="s">
        <v>8</v>
      </c>
      <c r="C11" s="6"/>
      <c r="D11" s="12">
        <v>5400</v>
      </c>
      <c r="E11" s="12">
        <v>5400</v>
      </c>
      <c r="F11" s="12">
        <f t="shared" si="0"/>
        <v>10800</v>
      </c>
      <c r="G11" s="12">
        <v>5400</v>
      </c>
      <c r="H11" s="12">
        <f t="shared" si="1"/>
        <v>16200</v>
      </c>
      <c r="I11" s="12">
        <v>5400</v>
      </c>
      <c r="J11" s="40">
        <v>21600</v>
      </c>
      <c r="K11" s="41">
        <v>5400</v>
      </c>
      <c r="L11" s="12">
        <f>J11+K11</f>
        <v>27000</v>
      </c>
      <c r="M11" s="25">
        <f t="shared" ref="M11:M14" si="2">K11*0.5</f>
        <v>2700</v>
      </c>
      <c r="N11" s="25">
        <f t="shared" ref="N11:N14" si="3">J11+M11</f>
        <v>24300</v>
      </c>
      <c r="O11" s="42">
        <v>-5000</v>
      </c>
      <c r="P11" s="33">
        <v>5000</v>
      </c>
      <c r="Q11" s="34">
        <f t="shared" ref="Q11:Q14" si="4">N11+O11+P11</f>
        <v>24300</v>
      </c>
      <c r="R11" s="12">
        <v>2000</v>
      </c>
      <c r="S11" s="12">
        <f>Q11+R11</f>
        <v>26300</v>
      </c>
      <c r="T11" s="40">
        <v>2000</v>
      </c>
      <c r="U11" s="41">
        <f>S11+T11</f>
        <v>28300</v>
      </c>
      <c r="V11" s="12"/>
      <c r="W11" s="7"/>
    </row>
    <row r="12" spans="2:23" x14ac:dyDescent="0.25">
      <c r="B12" s="5" t="s">
        <v>7</v>
      </c>
      <c r="C12" s="6"/>
      <c r="D12" s="12">
        <v>7000</v>
      </c>
      <c r="E12" s="12">
        <v>7000</v>
      </c>
      <c r="F12" s="12">
        <f t="shared" si="0"/>
        <v>14000</v>
      </c>
      <c r="G12" s="12">
        <v>7000</v>
      </c>
      <c r="H12" s="12">
        <f t="shared" si="1"/>
        <v>21000</v>
      </c>
      <c r="I12" s="12">
        <v>7000</v>
      </c>
      <c r="J12" s="40">
        <v>28000</v>
      </c>
      <c r="K12" s="41">
        <v>7000</v>
      </c>
      <c r="L12" s="12">
        <f>J12+K12</f>
        <v>35000</v>
      </c>
      <c r="M12" s="25">
        <f t="shared" si="2"/>
        <v>3500</v>
      </c>
      <c r="N12" s="25">
        <f t="shared" si="3"/>
        <v>31500</v>
      </c>
      <c r="O12" s="42">
        <v>-5000</v>
      </c>
      <c r="P12" s="33">
        <v>5000</v>
      </c>
      <c r="Q12" s="34">
        <f t="shared" si="4"/>
        <v>31500</v>
      </c>
      <c r="R12" s="12">
        <v>2000</v>
      </c>
      <c r="S12" s="12">
        <f>Q12+R12</f>
        <v>33500</v>
      </c>
      <c r="T12" s="40">
        <v>2000</v>
      </c>
      <c r="U12" s="41">
        <f>S12+T12</f>
        <v>35500</v>
      </c>
      <c r="V12" s="12"/>
      <c r="W12" s="7"/>
    </row>
    <row r="13" spans="2:23" x14ac:dyDescent="0.25">
      <c r="B13" s="5" t="s">
        <v>9</v>
      </c>
      <c r="C13" s="6"/>
      <c r="D13" s="12">
        <v>25000</v>
      </c>
      <c r="E13" s="12">
        <v>0</v>
      </c>
      <c r="F13" s="12">
        <f t="shared" si="0"/>
        <v>25000</v>
      </c>
      <c r="G13" s="12"/>
      <c r="H13" s="12">
        <f t="shared" si="1"/>
        <v>25000</v>
      </c>
      <c r="I13" s="12"/>
      <c r="J13" s="40">
        <v>25000</v>
      </c>
      <c r="K13" s="41"/>
      <c r="L13" s="12">
        <f>J13+K13</f>
        <v>25000</v>
      </c>
      <c r="M13" s="25">
        <f t="shared" si="2"/>
        <v>0</v>
      </c>
      <c r="N13" s="25">
        <f t="shared" si="3"/>
        <v>25000</v>
      </c>
      <c r="O13" s="42">
        <v>-25000</v>
      </c>
      <c r="P13" s="33"/>
      <c r="Q13" s="34">
        <f t="shared" si="4"/>
        <v>0</v>
      </c>
      <c r="R13" s="12"/>
      <c r="S13" s="12">
        <f>Q13+R13</f>
        <v>0</v>
      </c>
      <c r="T13" s="40"/>
      <c r="U13" s="41">
        <f>S13+T13</f>
        <v>0</v>
      </c>
      <c r="V13" s="12"/>
      <c r="W13" s="7"/>
    </row>
    <row r="14" spans="2:23" x14ac:dyDescent="0.25">
      <c r="B14" s="5" t="s">
        <v>10</v>
      </c>
      <c r="C14" s="6"/>
      <c r="D14" s="12"/>
      <c r="E14" s="12"/>
      <c r="F14" s="12">
        <v>0</v>
      </c>
      <c r="G14" s="12">
        <v>5000</v>
      </c>
      <c r="H14" s="12">
        <f t="shared" si="1"/>
        <v>5000</v>
      </c>
      <c r="I14" s="12">
        <v>5000</v>
      </c>
      <c r="J14" s="40">
        <v>10000</v>
      </c>
      <c r="K14" s="41">
        <v>5000</v>
      </c>
      <c r="L14" s="12">
        <f>J14+K14</f>
        <v>15000</v>
      </c>
      <c r="M14" s="25">
        <f t="shared" si="2"/>
        <v>2500</v>
      </c>
      <c r="N14" s="25">
        <f t="shared" si="3"/>
        <v>12500</v>
      </c>
      <c r="O14" s="42">
        <v>-3000</v>
      </c>
      <c r="P14" s="33">
        <v>3000</v>
      </c>
      <c r="Q14" s="34">
        <f t="shared" si="4"/>
        <v>12500</v>
      </c>
      <c r="R14" s="12">
        <v>1000</v>
      </c>
      <c r="S14" s="12">
        <f>Q14+R14</f>
        <v>13500</v>
      </c>
      <c r="T14" s="40">
        <v>1000</v>
      </c>
      <c r="U14" s="41">
        <f>S14+T14</f>
        <v>14500</v>
      </c>
      <c r="V14" s="12"/>
      <c r="W14" s="7"/>
    </row>
    <row r="15" spans="2:23" x14ac:dyDescent="0.25">
      <c r="B15" s="5" t="s">
        <v>31</v>
      </c>
      <c r="C15" s="6"/>
      <c r="D15" s="12">
        <v>18685</v>
      </c>
      <c r="E15" s="12">
        <v>24869</v>
      </c>
      <c r="F15" s="12">
        <f t="shared" si="0"/>
        <v>43554</v>
      </c>
      <c r="G15" s="13">
        <v>-7726</v>
      </c>
      <c r="H15" s="12">
        <f t="shared" si="1"/>
        <v>35828</v>
      </c>
      <c r="I15" s="12">
        <f>J17-H17</f>
        <v>7413</v>
      </c>
      <c r="J15" s="40">
        <f>J17-SUM(J8:J14)</f>
        <v>22817</v>
      </c>
      <c r="K15" s="41"/>
      <c r="L15" s="12">
        <f>L17-SUM(L8:L14)</f>
        <v>18747</v>
      </c>
      <c r="M15" s="25"/>
      <c r="N15" s="25">
        <f>N17-SUM(N8:N14)</f>
        <v>406</v>
      </c>
      <c r="O15" s="42"/>
      <c r="P15" s="33"/>
      <c r="Q15" s="34">
        <f>Q17-SUM(Q8:Q14)</f>
        <v>16874</v>
      </c>
      <c r="R15" s="12"/>
      <c r="S15" s="12">
        <f>S17-SUM(S8:S14)</f>
        <v>16108.479999999981</v>
      </c>
      <c r="T15" s="40"/>
      <c r="U15" s="41">
        <f>U17-SUM(U8:U14)</f>
        <v>15447.649600000004</v>
      </c>
      <c r="V15" s="12"/>
      <c r="W15" s="7"/>
    </row>
    <row r="16" spans="2:23" x14ac:dyDescent="0.25">
      <c r="B16" s="5"/>
      <c r="C16" s="6"/>
      <c r="D16" s="12"/>
      <c r="E16" s="12"/>
      <c r="F16" s="12"/>
      <c r="G16" s="12"/>
      <c r="H16" s="12"/>
      <c r="I16" s="12"/>
      <c r="J16" s="40"/>
      <c r="K16" s="41"/>
      <c r="L16" s="12"/>
      <c r="M16" s="25"/>
      <c r="N16" s="25"/>
      <c r="O16" s="42"/>
      <c r="P16" s="33"/>
      <c r="Q16" s="34"/>
      <c r="R16" s="12"/>
      <c r="S16" s="12"/>
      <c r="T16" s="40"/>
      <c r="U16" s="41"/>
      <c r="V16" s="12"/>
      <c r="W16" s="7"/>
    </row>
    <row r="17" spans="2:23" x14ac:dyDescent="0.25">
      <c r="B17" s="5" t="s">
        <v>4</v>
      </c>
      <c r="C17" s="6"/>
      <c r="D17" s="12">
        <f>SUM(D8:D16)</f>
        <v>226111</v>
      </c>
      <c r="E17" s="12">
        <f>SUM(E8:E16)</f>
        <v>38669</v>
      </c>
      <c r="F17" s="12">
        <f>SUM(F8:F16)</f>
        <v>264780</v>
      </c>
      <c r="G17" s="12">
        <f>SUM(G8:G16)</f>
        <v>11074</v>
      </c>
      <c r="H17" s="12">
        <f>SUM(H8:H16)</f>
        <v>275854</v>
      </c>
      <c r="I17" s="12">
        <f>SUM(I8:I15)</f>
        <v>27837</v>
      </c>
      <c r="J17" s="40">
        <v>283267</v>
      </c>
      <c r="K17" s="41">
        <f>SUM(K10:K15)</f>
        <v>18800</v>
      </c>
      <c r="L17" s="12">
        <v>297997</v>
      </c>
      <c r="M17" s="25"/>
      <c r="N17" s="25">
        <v>270256</v>
      </c>
      <c r="O17" s="42">
        <f>SUM(O10:O15)</f>
        <v>-40000</v>
      </c>
      <c r="P17" s="33">
        <f>SUM(P10:P14)</f>
        <v>15000</v>
      </c>
      <c r="Q17" s="34">
        <v>261724</v>
      </c>
      <c r="R17" s="12"/>
      <c r="S17" s="12">
        <f>Q17*1.02</f>
        <v>266958.48</v>
      </c>
      <c r="T17" s="40"/>
      <c r="U17" s="41">
        <f>S17*1.02</f>
        <v>272297.6496</v>
      </c>
      <c r="V17" s="12"/>
      <c r="W17" s="7" t="s">
        <v>30</v>
      </c>
    </row>
    <row r="18" spans="2:23" ht="15.75" thickBot="1" x14ac:dyDescent="0.3">
      <c r="B18" s="14"/>
      <c r="C18" s="15"/>
      <c r="D18" s="15"/>
      <c r="E18" s="15"/>
      <c r="F18" s="15"/>
      <c r="G18" s="15"/>
      <c r="H18" s="15"/>
      <c r="I18" s="15"/>
      <c r="J18" s="14"/>
      <c r="K18" s="16"/>
      <c r="L18" s="15"/>
      <c r="M18" s="15"/>
      <c r="N18" s="15"/>
      <c r="O18" s="35"/>
      <c r="P18" s="36"/>
      <c r="Q18" s="37"/>
      <c r="R18" s="15"/>
      <c r="S18" s="15"/>
      <c r="T18" s="14"/>
      <c r="U18" s="16"/>
      <c r="V18" s="15"/>
      <c r="W18" s="16"/>
    </row>
    <row r="20" spans="2:23" x14ac:dyDescent="0.25">
      <c r="B20" s="17" t="s">
        <v>5</v>
      </c>
    </row>
    <row r="21" spans="2:23" s="20" customFormat="1" x14ac:dyDescent="0.25">
      <c r="B21" s="20" t="s">
        <v>24</v>
      </c>
      <c r="N21" s="21"/>
      <c r="O21" s="21"/>
    </row>
    <row r="22" spans="2:23" s="20" customFormat="1" x14ac:dyDescent="0.25">
      <c r="B22" s="20" t="s">
        <v>25</v>
      </c>
      <c r="O22" s="23"/>
    </row>
    <row r="23" spans="2:23" s="20" customFormat="1" x14ac:dyDescent="0.25">
      <c r="O23" s="23"/>
    </row>
  </sheetData>
  <phoneticPr fontId="2" type="noConversion"/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 31 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Tim Watton</cp:lastModifiedBy>
  <cp:lastPrinted>2021-04-11T11:09:19Z</cp:lastPrinted>
  <dcterms:created xsi:type="dcterms:W3CDTF">2012-04-15T11:10:51Z</dcterms:created>
  <dcterms:modified xsi:type="dcterms:W3CDTF">2021-04-24T19:51:12Z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XPAuthor">
    <vt:lpwstr>Alf BUSH</vt:lpwstr>
  </property>
  <property fmtid="{D5CDD505-2E9C-101B-9397-08002B2CF9AE}" pid="3" name="AXPDataClassification">
    <vt:lpwstr>AXP Public</vt:lpwstr>
  </property>
  <property fmtid="{D5CDD505-2E9C-101B-9397-08002B2CF9AE}" pid="4" name="AXPDataClassificationForSearch">
    <vt:lpwstr>AXPPublic_UniqueSearchString</vt:lpwstr>
  </property>
</Properties>
</file>