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ome\Documents\Lytchett PC\Full Council\FullCouncilMinutes\"/>
    </mc:Choice>
  </mc:AlternateContent>
  <bookViews>
    <workbookView xWindow="0" yWindow="0" windowWidth="20490" windowHeight="7455"/>
  </bookViews>
  <sheets>
    <sheet name="CIL Receipts" sheetId="1" r:id="rId1"/>
    <sheet name="CIL Pay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2" l="1"/>
  <c r="B19" i="2"/>
  <c r="E17" i="2"/>
  <c r="D22" i="2"/>
  <c r="B11" i="2" l="1"/>
  <c r="B9" i="2"/>
  <c r="B7" i="2"/>
  <c r="B5" i="2"/>
  <c r="B3" i="2"/>
  <c r="E3" i="2" s="1"/>
  <c r="E5" i="2" l="1"/>
  <c r="E7" i="2" s="1"/>
  <c r="E9" i="2" s="1"/>
  <c r="C36" i="1"/>
  <c r="B39" i="1"/>
  <c r="C37" i="1"/>
  <c r="C35" i="1"/>
  <c r="C40" i="1" l="1"/>
</calcChain>
</file>

<file path=xl/sharedStrings.xml><?xml version="1.0" encoding="utf-8"?>
<sst xmlns="http://schemas.openxmlformats.org/spreadsheetml/2006/main" count="66" uniqueCount="57">
  <si>
    <t>Payment Received</t>
  </si>
  <si>
    <t>Properties</t>
  </si>
  <si>
    <t>6/2017/0329 Foxhills Farm, Foxhills Road</t>
  </si>
  <si>
    <t>6/2019/0585 Former British Legion Club, Wimborne Road</t>
  </si>
  <si>
    <t>6/2018/0063 Land at Huntick Road</t>
  </si>
  <si>
    <t>6/2019/0441 The Shooting Box, Middle Road</t>
  </si>
  <si>
    <t>6/2017/0511 16 Foxhills Crescent</t>
  </si>
  <si>
    <t>6/2020/0314 164 Wareham Road</t>
  </si>
  <si>
    <t>6/2020/0297 86 Wareham Road, Lytchett Matravers</t>
  </si>
  <si>
    <t>6/2014/0480 10 Huntick Estate</t>
  </si>
  <si>
    <t>6/2017/0002 Foxhills Farm, Foxhilss Road</t>
  </si>
  <si>
    <t>6/2019/0318 Former Royal British Legion Club, Wimborne Road</t>
  </si>
  <si>
    <t>Sep. 30, 2019</t>
  </si>
  <si>
    <t>Mar. 31, 2019</t>
  </si>
  <si>
    <t>Sep. 30, 2018</t>
  </si>
  <si>
    <t>Mar. 31, 2018</t>
  </si>
  <si>
    <t>Sep. 30, 2017</t>
  </si>
  <si>
    <t>Mar. 31, 2017</t>
  </si>
  <si>
    <t>Sep. 30, 2016</t>
  </si>
  <si>
    <t>Mar. 31, 2021</t>
  </si>
  <si>
    <t>Sep. 30, 2020</t>
  </si>
  <si>
    <t>Mar. 31, 2020</t>
  </si>
  <si>
    <t>Sep. 30, 2021</t>
  </si>
  <si>
    <t>Forecast Payments</t>
  </si>
  <si>
    <t>Mar. 31, 2022</t>
  </si>
  <si>
    <t>6/2019/0548 Land adjacent Caroline Cottage, Prospect Road</t>
  </si>
  <si>
    <t>Sep. 30, 2022</t>
  </si>
  <si>
    <t>Total Received</t>
  </si>
  <si>
    <t>Total Forecast</t>
  </si>
  <si>
    <t>Mar. 31, 2023</t>
  </si>
  <si>
    <t xml:space="preserve">Project </t>
  </si>
  <si>
    <t>Rec ground security project (dolly posts)</t>
  </si>
  <si>
    <t>Financial Year</t>
  </si>
  <si>
    <t>CIL Payment Period
(6 months up to)</t>
  </si>
  <si>
    <t>2016-17</t>
  </si>
  <si>
    <t>Payments Received</t>
  </si>
  <si>
    <t>Carried Forward</t>
  </si>
  <si>
    <t>2017-18</t>
  </si>
  <si>
    <t>2018-19</t>
  </si>
  <si>
    <t>Project Expense</t>
  </si>
  <si>
    <t>Rocket park fence &amp; gates
Library Walk upgrading</t>
  </si>
  <si>
    <t>2019-20</t>
  </si>
  <si>
    <t>2020-21</t>
  </si>
  <si>
    <t xml:space="preserve">Completion of rec security project (bollards) </t>
  </si>
  <si>
    <t>Replacement of Astro floodlights with LED</t>
  </si>
  <si>
    <t>New benches on Rec</t>
  </si>
  <si>
    <t>SID purchase and installation</t>
  </si>
  <si>
    <t xml:space="preserve">School Walk </t>
  </si>
  <si>
    <t xml:space="preserve">Car park project (part) </t>
  </si>
  <si>
    <t>2021-22</t>
  </si>
  <si>
    <t>6/2021/0092 204 Wareham Road</t>
  </si>
  <si>
    <t>School Walk Vegetation clearance</t>
  </si>
  <si>
    <t xml:space="preserve">Car park project (completion) </t>
  </si>
  <si>
    <t>Rec footpath to Eldons Drove (part)</t>
  </si>
  <si>
    <t>Rec footpath to Eldons drove (completion)</t>
  </si>
  <si>
    <t>Pharmacy steps project</t>
  </si>
  <si>
    <t xml:space="preserve">Sports Pavilion environmental upgrade, net of grant received (part project)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</si>
</sst>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&quot;£&quot;#,##0.00"/>
  </numFmts>
  <fonts count="5" x14ac:knownFonts="1">
    <font>
      <sz val="11"/>
      <color theme="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164" fontId="1" fillId="0" borderId="0" xfId="1" applyNumberFormat="1" applyAlignment="1">
      <alignment horizontal="left" vertical="top" wrapText="1"/>
    </xf>
    <xf numFmtId="165" fontId="1" fillId="0" borderId="0" xfId="1" applyNumberFormat="1" applyAlignment="1">
      <alignment vertical="top" wrapText="1"/>
    </xf>
    <xf numFmtId="164" fontId="1" fillId="0" borderId="0" xfId="2" applyNumberFormat="1" applyFont="1" applyFill="1" applyAlignment="1">
      <alignment horizontal="left" vertical="top" wrapText="1"/>
    </xf>
    <xf numFmtId="14" fontId="1" fillId="0" borderId="0" xfId="1" applyNumberFormat="1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4" fontId="0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vertical="top" wrapText="1" indent="1"/>
    </xf>
    <xf numFmtId="4" fontId="2" fillId="0" borderId="0" xfId="0" applyNumberFormat="1" applyFont="1" applyAlignment="1">
      <alignment vertical="top" wrapText="1"/>
    </xf>
    <xf numFmtId="0" fontId="3" fillId="0" borderId="0" xfId="0" applyFont="1"/>
    <xf numFmtId="4" fontId="4" fillId="0" borderId="0" xfId="0" applyNumberFormat="1" applyFont="1" applyAlignment="1">
      <alignment vertical="top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B29" sqref="B29"/>
    </sheetView>
  </sheetViews>
  <sheetFormatPr defaultColWidth="8.5703125" defaultRowHeight="15" x14ac:dyDescent="0.25"/>
  <cols>
    <col min="1" max="1" width="19.85546875" style="1" customWidth="1"/>
    <col min="2" max="4" width="14.85546875" style="2" customWidth="1"/>
    <col min="5" max="5" width="3.42578125" style="1" customWidth="1"/>
    <col min="6" max="6" width="60.85546875" style="1" customWidth="1"/>
    <col min="7" max="7" width="15.85546875" style="1" customWidth="1"/>
    <col min="8" max="16384" width="8.5703125" style="1"/>
  </cols>
  <sheetData>
    <row r="1" spans="1:6" ht="30" x14ac:dyDescent="0.25">
      <c r="A1" s="1" t="s">
        <v>33</v>
      </c>
      <c r="B1" s="7" t="s">
        <v>0</v>
      </c>
      <c r="C1" s="7" t="s">
        <v>23</v>
      </c>
      <c r="F1" s="2" t="s">
        <v>1</v>
      </c>
    </row>
    <row r="3" spans="1:6" x14ac:dyDescent="0.25">
      <c r="A3" s="1" t="s">
        <v>18</v>
      </c>
      <c r="B3" s="8">
        <v>1612.58</v>
      </c>
    </row>
    <row r="4" spans="1:6" x14ac:dyDescent="0.25">
      <c r="A4" s="1" t="s">
        <v>17</v>
      </c>
      <c r="B4" s="8">
        <v>8975.14</v>
      </c>
    </row>
    <row r="5" spans="1:6" x14ac:dyDescent="0.25">
      <c r="A5" s="1" t="s">
        <v>16</v>
      </c>
      <c r="B5" s="8">
        <v>6499.01</v>
      </c>
    </row>
    <row r="6" spans="1:6" x14ac:dyDescent="0.25">
      <c r="A6" s="1" t="s">
        <v>15</v>
      </c>
      <c r="B6" s="8">
        <v>9835.61</v>
      </c>
    </row>
    <row r="7" spans="1:6" x14ac:dyDescent="0.25">
      <c r="A7" s="1" t="s">
        <v>14</v>
      </c>
      <c r="B7" s="8">
        <v>7264.91</v>
      </c>
    </row>
    <row r="8" spans="1:6" x14ac:dyDescent="0.25">
      <c r="A8" s="1" t="s">
        <v>13</v>
      </c>
      <c r="B8" s="8">
        <v>8630.64</v>
      </c>
    </row>
    <row r="9" spans="1:6" x14ac:dyDescent="0.25">
      <c r="A9" s="1" t="s">
        <v>12</v>
      </c>
      <c r="B9" s="8">
        <v>6104.9</v>
      </c>
    </row>
    <row r="10" spans="1:6" x14ac:dyDescent="0.25">
      <c r="B10" s="8"/>
    </row>
    <row r="11" spans="1:6" x14ac:dyDescent="0.25">
      <c r="A11" s="1" t="s">
        <v>21</v>
      </c>
      <c r="B11" s="8">
        <v>14404.54</v>
      </c>
      <c r="D11" s="2">
        <v>1744.5</v>
      </c>
      <c r="F11" s="1" t="s">
        <v>9</v>
      </c>
    </row>
    <row r="12" spans="1:6" x14ac:dyDescent="0.25">
      <c r="B12" s="8"/>
      <c r="D12" s="2">
        <v>4337.1000000000004</v>
      </c>
      <c r="F12" s="1" t="s">
        <v>10</v>
      </c>
    </row>
    <row r="13" spans="1:6" x14ac:dyDescent="0.25">
      <c r="B13" s="8"/>
      <c r="D13" s="2">
        <v>7760.92</v>
      </c>
      <c r="F13" s="1" t="s">
        <v>11</v>
      </c>
    </row>
    <row r="14" spans="1:6" x14ac:dyDescent="0.25">
      <c r="B14" s="8"/>
      <c r="D14" s="2">
        <v>562.02</v>
      </c>
      <c r="F14" s="1" t="s">
        <v>25</v>
      </c>
    </row>
    <row r="15" spans="1:6" x14ac:dyDescent="0.25">
      <c r="B15" s="8"/>
    </row>
    <row r="16" spans="1:6" x14ac:dyDescent="0.25">
      <c r="A16" s="1" t="s">
        <v>20</v>
      </c>
      <c r="B16" s="8">
        <v>8312.82</v>
      </c>
      <c r="D16" s="2">
        <v>8312.6200000000008</v>
      </c>
      <c r="F16" s="1" t="s">
        <v>3</v>
      </c>
    </row>
    <row r="17" spans="1:7" x14ac:dyDescent="0.25">
      <c r="B17" s="8"/>
    </row>
    <row r="18" spans="1:7" x14ac:dyDescent="0.25">
      <c r="A18" s="1" t="s">
        <v>19</v>
      </c>
      <c r="B18" s="8">
        <v>55182.96</v>
      </c>
      <c r="D18" s="2">
        <v>1250</v>
      </c>
      <c r="F18" s="1" t="s">
        <v>2</v>
      </c>
    </row>
    <row r="19" spans="1:7" x14ac:dyDescent="0.25">
      <c r="D19" s="2">
        <v>3436.47</v>
      </c>
      <c r="F19" s="1" t="s">
        <v>3</v>
      </c>
      <c r="G19" s="2"/>
    </row>
    <row r="20" spans="1:7" x14ac:dyDescent="0.25">
      <c r="D20" s="2">
        <v>48569.57</v>
      </c>
      <c r="F20" s="1" t="s">
        <v>4</v>
      </c>
    </row>
    <row r="21" spans="1:7" x14ac:dyDescent="0.25">
      <c r="D21" s="2">
        <v>1926.92</v>
      </c>
      <c r="F21" s="1" t="s">
        <v>5</v>
      </c>
    </row>
    <row r="23" spans="1:7" x14ac:dyDescent="0.25">
      <c r="A23" s="1" t="s">
        <v>22</v>
      </c>
      <c r="B23" s="8">
        <v>11178.87</v>
      </c>
      <c r="D23" s="2">
        <v>418.46</v>
      </c>
      <c r="F23" s="1" t="s">
        <v>6</v>
      </c>
    </row>
    <row r="24" spans="1:7" x14ac:dyDescent="0.25">
      <c r="D24" s="2">
        <v>4876.16</v>
      </c>
      <c r="F24" s="1" t="s">
        <v>3</v>
      </c>
    </row>
    <row r="25" spans="1:7" x14ac:dyDescent="0.25">
      <c r="D25" s="2">
        <v>816.49</v>
      </c>
      <c r="F25" s="1" t="s">
        <v>7</v>
      </c>
    </row>
    <row r="26" spans="1:7" x14ac:dyDescent="0.25">
      <c r="D26" s="2">
        <v>4496.16</v>
      </c>
      <c r="F26" s="1" t="s">
        <v>5</v>
      </c>
    </row>
    <row r="27" spans="1:7" x14ac:dyDescent="0.25">
      <c r="D27" s="2">
        <v>571.6</v>
      </c>
      <c r="F27" s="1" t="s">
        <v>8</v>
      </c>
    </row>
    <row r="29" spans="1:7" x14ac:dyDescent="0.25">
      <c r="A29" s="1" t="s">
        <v>24</v>
      </c>
      <c r="B29" s="2">
        <v>58328.21</v>
      </c>
      <c r="C29" s="1"/>
      <c r="D29" s="2">
        <v>48569.57</v>
      </c>
      <c r="F29" s="1" t="s">
        <v>4</v>
      </c>
    </row>
    <row r="30" spans="1:7" x14ac:dyDescent="0.25">
      <c r="D30" s="2">
        <v>8312.82</v>
      </c>
      <c r="F30" s="1" t="s">
        <v>3</v>
      </c>
    </row>
    <row r="31" spans="1:7" x14ac:dyDescent="0.25">
      <c r="D31" s="2">
        <v>976.4</v>
      </c>
      <c r="F31" s="1" t="s">
        <v>6</v>
      </c>
    </row>
    <row r="32" spans="1:7" x14ac:dyDescent="0.25">
      <c r="D32" s="2">
        <v>469.62</v>
      </c>
      <c r="F32" s="1" t="s">
        <v>50</v>
      </c>
    </row>
    <row r="34" spans="1:8" x14ac:dyDescent="0.25">
      <c r="B34" s="1"/>
      <c r="D34" s="1"/>
    </row>
    <row r="35" spans="1:8" x14ac:dyDescent="0.25">
      <c r="A35" s="1" t="s">
        <v>26</v>
      </c>
      <c r="B35" s="1"/>
      <c r="C35" s="2">
        <f>196999.04*0.25</f>
        <v>49249.760000000002</v>
      </c>
      <c r="D35" s="1"/>
      <c r="F35" s="1" t="s">
        <v>4</v>
      </c>
    </row>
    <row r="36" spans="1:8" x14ac:dyDescent="0.25">
      <c r="B36" s="1"/>
      <c r="C36" s="2">
        <f>11083.5*0.25</f>
        <v>2770.875</v>
      </c>
      <c r="D36" s="1"/>
      <c r="F36" s="1" t="s">
        <v>3</v>
      </c>
    </row>
    <row r="37" spans="1:8" x14ac:dyDescent="0.25">
      <c r="A37" s="1" t="s">
        <v>29</v>
      </c>
      <c r="B37" s="1"/>
      <c r="C37" s="2">
        <f>68387.13*0.25</f>
        <v>17096.782500000001</v>
      </c>
      <c r="D37" s="1"/>
      <c r="F37" s="1" t="s">
        <v>4</v>
      </c>
    </row>
    <row r="39" spans="1:8" x14ac:dyDescent="0.25">
      <c r="A39" s="1" t="s">
        <v>27</v>
      </c>
      <c r="B39" s="2">
        <f>SUM(B3:B38)</f>
        <v>196330.18999999997</v>
      </c>
      <c r="D39" s="1"/>
    </row>
    <row r="40" spans="1:8" x14ac:dyDescent="0.25">
      <c r="A40" s="1" t="s">
        <v>28</v>
      </c>
      <c r="C40" s="2">
        <f>SUM(C34:C39)</f>
        <v>69117.41750000001</v>
      </c>
    </row>
    <row r="41" spans="1:8" x14ac:dyDescent="0.25">
      <c r="B41" s="1"/>
      <c r="D41" s="1"/>
    </row>
    <row r="42" spans="1:8" x14ac:dyDescent="0.25">
      <c r="B42" s="1"/>
      <c r="D42" s="1"/>
    </row>
    <row r="43" spans="1:8" x14ac:dyDescent="0.25">
      <c r="B43" s="1"/>
      <c r="D43" s="1"/>
    </row>
    <row r="44" spans="1:8" x14ac:dyDescent="0.25">
      <c r="B44" s="1"/>
      <c r="D44" s="1"/>
    </row>
    <row r="46" spans="1:8" x14ac:dyDescent="0.25">
      <c r="B46" s="1"/>
      <c r="G46" s="3"/>
      <c r="H46" s="4"/>
    </row>
    <row r="47" spans="1:8" x14ac:dyDescent="0.25">
      <c r="B47" s="1"/>
      <c r="F47" s="3"/>
      <c r="G47" s="4"/>
      <c r="H47" s="4"/>
    </row>
    <row r="48" spans="1:8" x14ac:dyDescent="0.25">
      <c r="B48" s="1"/>
      <c r="F48" s="5"/>
      <c r="G48" s="4"/>
      <c r="H48" s="4"/>
    </row>
    <row r="49" spans="2:8" x14ac:dyDescent="0.25">
      <c r="B49" s="1"/>
      <c r="F49" s="6"/>
      <c r="G49" s="4"/>
      <c r="H49" s="4"/>
    </row>
    <row r="50" spans="2:8" x14ac:dyDescent="0.25">
      <c r="B50" s="1"/>
      <c r="F50" s="6"/>
      <c r="G50" s="4"/>
      <c r="H50" s="4"/>
    </row>
    <row r="51" spans="2:8" x14ac:dyDescent="0.25">
      <c r="B51" s="1"/>
      <c r="F51" s="6"/>
      <c r="G51" s="4"/>
      <c r="H51" s="4"/>
    </row>
    <row r="52" spans="2:8" x14ac:dyDescent="0.25">
      <c r="B52" s="1"/>
      <c r="F52" s="6"/>
      <c r="G52" s="4"/>
    </row>
    <row r="53" spans="2:8" x14ac:dyDescent="0.25">
      <c r="F53" s="6"/>
      <c r="G53" s="4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&amp;L11/01/2022&amp;CAXP Internal&amp;R1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opLeftCell="A16" workbookViewId="0">
      <selection activeCell="B28" sqref="B28"/>
    </sheetView>
  </sheetViews>
  <sheetFormatPr defaultColWidth="8.85546875" defaultRowHeight="15" x14ac:dyDescent="0.25"/>
  <cols>
    <col min="1" max="1" width="14.42578125" style="9" customWidth="1"/>
    <col min="2" max="2" width="14.85546875" style="9" customWidth="1"/>
    <col min="3" max="3" width="40.42578125" style="13" customWidth="1"/>
    <col min="4" max="5" width="14.85546875" style="11" customWidth="1"/>
    <col min="6" max="16384" width="8.85546875" style="9"/>
  </cols>
  <sheetData>
    <row r="1" spans="1:5" ht="30" x14ac:dyDescent="0.25">
      <c r="A1" s="9" t="s">
        <v>32</v>
      </c>
      <c r="B1" s="10" t="s">
        <v>35</v>
      </c>
      <c r="C1" s="13" t="s">
        <v>30</v>
      </c>
      <c r="D1" s="12" t="s">
        <v>39</v>
      </c>
      <c r="E1" s="12" t="s">
        <v>36</v>
      </c>
    </row>
    <row r="3" spans="1:5" x14ac:dyDescent="0.25">
      <c r="A3" s="9" t="s">
        <v>34</v>
      </c>
      <c r="B3" s="11">
        <f>'CIL Receipts'!B3+'CIL Receipts'!B4</f>
        <v>10587.72</v>
      </c>
      <c r="E3" s="11">
        <f>B3</f>
        <v>10587.72</v>
      </c>
    </row>
    <row r="5" spans="1:5" ht="30" x14ac:dyDescent="0.25">
      <c r="A5" s="9" t="s">
        <v>37</v>
      </c>
      <c r="B5" s="11">
        <f>'CIL Receipts'!B5+'CIL Receipts'!B6</f>
        <v>16334.62</v>
      </c>
      <c r="C5" s="13" t="s">
        <v>40</v>
      </c>
      <c r="D5" s="11">
        <v>5725</v>
      </c>
      <c r="E5" s="11">
        <f>E3+B5-D5</f>
        <v>21197.34</v>
      </c>
    </row>
    <row r="6" spans="1:5" x14ac:dyDescent="0.25">
      <c r="B6" s="11"/>
    </row>
    <row r="7" spans="1:5" x14ac:dyDescent="0.25">
      <c r="A7" s="9" t="s">
        <v>38</v>
      </c>
      <c r="B7" s="11">
        <f>'CIL Receipts'!B7+'CIL Receipts'!B8</f>
        <v>15895.55</v>
      </c>
      <c r="C7" s="13" t="s">
        <v>51</v>
      </c>
      <c r="D7" s="11">
        <v>265</v>
      </c>
      <c r="E7" s="11">
        <f>E5+B7-D7</f>
        <v>36827.89</v>
      </c>
    </row>
    <row r="8" spans="1:5" x14ac:dyDescent="0.25">
      <c r="B8" s="11"/>
    </row>
    <row r="9" spans="1:5" x14ac:dyDescent="0.25">
      <c r="A9" s="9" t="s">
        <v>41</v>
      </c>
      <c r="B9" s="11">
        <f>'CIL Receipts'!B9+'CIL Receipts'!B11</f>
        <v>20509.440000000002</v>
      </c>
      <c r="C9" s="13" t="s">
        <v>31</v>
      </c>
      <c r="D9" s="11">
        <v>2187</v>
      </c>
      <c r="E9" s="11">
        <f>E7+B9-D9</f>
        <v>55150.33</v>
      </c>
    </row>
    <row r="10" spans="1:5" x14ac:dyDescent="0.25">
      <c r="B10" s="11"/>
    </row>
    <row r="11" spans="1:5" ht="30" x14ac:dyDescent="0.25">
      <c r="A11" s="9" t="s">
        <v>42</v>
      </c>
      <c r="B11" s="11">
        <f>'CIL Receipts'!B16+'CIL Receipts'!B18</f>
        <v>63495.78</v>
      </c>
      <c r="C11" s="13" t="s">
        <v>43</v>
      </c>
      <c r="D11" s="16">
        <v>4499</v>
      </c>
    </row>
    <row r="12" spans="1:5" x14ac:dyDescent="0.25">
      <c r="B12" s="11"/>
      <c r="C12" s="13" t="s">
        <v>44</v>
      </c>
      <c r="D12" s="16">
        <v>3233</v>
      </c>
    </row>
    <row r="13" spans="1:5" x14ac:dyDescent="0.25">
      <c r="B13" s="11"/>
      <c r="C13" s="13" t="s">
        <v>45</v>
      </c>
      <c r="D13" s="16">
        <v>2504</v>
      </c>
    </row>
    <row r="14" spans="1:5" x14ac:dyDescent="0.25">
      <c r="B14" s="11"/>
      <c r="C14" s="13" t="s">
        <v>46</v>
      </c>
      <c r="D14" s="16">
        <v>3547</v>
      </c>
    </row>
    <row r="15" spans="1:5" x14ac:dyDescent="0.25">
      <c r="B15" s="11"/>
      <c r="C15" s="13" t="s">
        <v>53</v>
      </c>
      <c r="D15" s="16">
        <v>16319</v>
      </c>
    </row>
    <row r="16" spans="1:5" x14ac:dyDescent="0.25">
      <c r="B16" s="11"/>
      <c r="C16" s="13" t="s">
        <v>47</v>
      </c>
      <c r="D16" s="16">
        <v>3997</v>
      </c>
    </row>
    <row r="17" spans="1:9" x14ac:dyDescent="0.25">
      <c r="B17" s="11"/>
      <c r="C17" s="13" t="s">
        <v>48</v>
      </c>
      <c r="D17" s="16">
        <v>71512</v>
      </c>
      <c r="E17" s="11">
        <f>E9+B11-SUM(D11:D17)</f>
        <v>13035.11</v>
      </c>
      <c r="H17" s="15"/>
      <c r="I17" s="14"/>
    </row>
    <row r="18" spans="1:9" x14ac:dyDescent="0.25">
      <c r="B18" s="11"/>
    </row>
    <row r="19" spans="1:9" x14ac:dyDescent="0.25">
      <c r="A19" s="9" t="s">
        <v>49</v>
      </c>
      <c r="B19" s="11">
        <f>'CIL Receipts'!B23+'CIL Receipts'!B29</f>
        <v>69507.08</v>
      </c>
      <c r="C19" s="13" t="s">
        <v>52</v>
      </c>
      <c r="D19" s="11">
        <v>259</v>
      </c>
    </row>
    <row r="20" spans="1:9" ht="30" x14ac:dyDescent="0.25">
      <c r="B20" s="11"/>
      <c r="C20" s="13" t="s">
        <v>54</v>
      </c>
      <c r="D20" s="11">
        <v>2092</v>
      </c>
    </row>
    <row r="21" spans="1:9" x14ac:dyDescent="0.25">
      <c r="B21" s="11"/>
      <c r="C21" s="13" t="s">
        <v>55</v>
      </c>
      <c r="D21" s="11">
        <v>6279</v>
      </c>
    </row>
    <row r="22" spans="1:9" ht="30" x14ac:dyDescent="0.25">
      <c r="B22" s="11"/>
      <c r="C22" s="13" t="s">
        <v>56</v>
      </c>
      <c r="D22" s="11">
        <f>SUM(36470-14588)</f>
        <v>21882</v>
      </c>
      <c r="E22" s="11">
        <f>E17+B19-SUM(D19:D22)</f>
        <v>52030.19</v>
      </c>
    </row>
    <row r="23" spans="1:9" x14ac:dyDescent="0.25">
      <c r="B23" s="11"/>
    </row>
    <row r="24" spans="1:9" x14ac:dyDescent="0.25">
      <c r="B24" s="11"/>
    </row>
    <row r="28" spans="1:9" ht="160.5" customHeigh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&amp;L11/01/2022&amp;CAXP Internal&amp;R2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CIL Receipts</vt:lpstr>
      <vt:lpstr>CIL Payments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Bush</dc:creator>
  <cp:lastModifiedBy>Tim Watton</cp:lastModifiedBy>
  <cp:lastPrinted>2022-07-27T15:10:28Z</cp:lastPrinted>
  <dcterms:created xsi:type="dcterms:W3CDTF">2022-01-10T13:10:13Z</dcterms:created>
  <dcterms:modified xsi:type="dcterms:W3CDTF">2022-08-04T17:10:28Z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PAuthor">
    <vt:lpwstr>Alf Bush</vt:lpwstr>
  </property>
  <property fmtid="{D5CDD505-2E9C-101B-9397-08002B2CF9AE}" pid="3" name="AXPDataClassification">
    <vt:lpwstr>AXP Internal</vt:lpwstr>
  </property>
  <property fmtid="{D5CDD505-2E9C-101B-9397-08002B2CF9AE}" pid="4" name="AXPDataClassificationForSearch">
    <vt:lpwstr>AXPInternal_UniqueSearchString</vt:lpwstr>
  </property>
</Properties>
</file>